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defaultThemeVersion="166925"/>
  <mc:AlternateContent xmlns:mc="http://schemas.openxmlformats.org/markup-compatibility/2006">
    <mc:Choice Requires="x15">
      <x15ac:absPath xmlns:x15ac="http://schemas.microsoft.com/office/spreadsheetml/2010/11/ac" url="/Users/davidharshaw/Documents/Aviation Tax Services Document/2021/Per Diem/"/>
    </mc:Choice>
  </mc:AlternateContent>
  <xr:revisionPtr revIDLastSave="0" documentId="13_ncr:1_{4B5269AA-C30F-F842-99D3-73114327FDF3}" xr6:coauthVersionLast="47" xr6:coauthVersionMax="47" xr10:uidLastSave="{00000000-0000-0000-0000-000000000000}"/>
  <workbookProtection workbookAlgorithmName="SHA-512" workbookHashValue="QcxAOn8wM9eikLy8ZHim7WRcE8w048e6NAqG2L18YNYQlLIrHOQG6N2FIoC0nDxCmBD+m93hgMV2QfP0monyOg==" workbookSaltValue="wo0+LAJkyB/Sh+huxH9O5g==" workbookSpinCount="100000" lockStructure="1"/>
  <bookViews>
    <workbookView xWindow="0" yWindow="500" windowWidth="28800" windowHeight="15800" tabRatio="789" xr2:uid="{2F2231F4-D0C6-4E1C-8117-70C84D333D0C}"/>
  </bookViews>
  <sheets>
    <sheet name="Instructions" sheetId="27" r:id="rId1"/>
    <sheet name="JAN" sheetId="24" r:id="rId2"/>
    <sheet name="FEB" sheetId="25" r:id="rId3"/>
    <sheet name="MAR" sheetId="23" r:id="rId4"/>
    <sheet name="APR" sheetId="22" r:id="rId5"/>
    <sheet name="MAY" sheetId="21" r:id="rId6"/>
    <sheet name="JUN" sheetId="20" r:id="rId7"/>
    <sheet name="JUL" sheetId="26" r:id="rId8"/>
    <sheet name="AUG" sheetId="18" r:id="rId9"/>
    <sheet name="SEP" sheetId="17" r:id="rId10"/>
    <sheet name="OCT" sheetId="16" r:id="rId11"/>
    <sheet name="NOV" sheetId="15" r:id="rId12"/>
    <sheet name="DEC" sheetId="3" r:id="rId13"/>
    <sheet name="Summary" sheetId="28" r:id="rId14"/>
    <sheet name="Rates" sheetId="1" state="hidden" r:id="rId15"/>
  </sheets>
  <definedNames>
    <definedName name="Cities">Rates!$A$3:$N$736</definedName>
    <definedName name="_xlnm.Print_Area" localSheetId="13">Summary!$A$1:$Q$190</definedName>
  </definedNames>
  <calcPr calcId="191029"/>
  <webPublishing vml="1" allowPng="1" targetScreenSize="1024x768" codePage="125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83" i="28" l="1"/>
  <c r="O183" i="28"/>
  <c r="Q182" i="28"/>
  <c r="O182" i="28"/>
  <c r="Q181" i="28"/>
  <c r="O181" i="28"/>
  <c r="Q180" i="28"/>
  <c r="O180" i="28"/>
  <c r="Q179" i="28"/>
  <c r="O179" i="28"/>
  <c r="Q178" i="28"/>
  <c r="O178" i="28"/>
  <c r="Q177" i="28"/>
  <c r="O177" i="28"/>
  <c r="Q176" i="28"/>
  <c r="O176" i="28"/>
  <c r="Q175" i="28"/>
  <c r="O175" i="28"/>
  <c r="Q174" i="28"/>
  <c r="O174" i="28"/>
  <c r="Q173" i="28"/>
  <c r="O173" i="28"/>
  <c r="Q172" i="28"/>
  <c r="O172" i="28"/>
  <c r="Q171" i="28"/>
  <c r="O171" i="28"/>
  <c r="Q170" i="28"/>
  <c r="O170" i="28"/>
  <c r="Q169" i="28"/>
  <c r="O169" i="28"/>
  <c r="Q168" i="28"/>
  <c r="O168" i="28"/>
  <c r="Q167" i="28"/>
  <c r="O167" i="28"/>
  <c r="Q166" i="28"/>
  <c r="O166" i="28"/>
  <c r="Q165" i="28"/>
  <c r="O165" i="28"/>
  <c r="Q164" i="28"/>
  <c r="O164" i="28"/>
  <c r="Q163" i="28"/>
  <c r="O163" i="28"/>
  <c r="Q162" i="28"/>
  <c r="O162" i="28"/>
  <c r="Q161" i="28"/>
  <c r="O161" i="28"/>
  <c r="Q160" i="28"/>
  <c r="O160" i="28"/>
  <c r="Q159" i="28"/>
  <c r="O159" i="28"/>
  <c r="Q158" i="28"/>
  <c r="O158" i="28"/>
  <c r="Q157" i="28"/>
  <c r="O157" i="28"/>
  <c r="Q156" i="28"/>
  <c r="O156" i="28"/>
  <c r="Q155" i="28"/>
  <c r="O155" i="28"/>
  <c r="Q154" i="28"/>
  <c r="O154" i="28"/>
  <c r="Q153" i="28"/>
  <c r="O153" i="28"/>
  <c r="K182" i="28"/>
  <c r="I182" i="28"/>
  <c r="K181" i="28"/>
  <c r="I181" i="28"/>
  <c r="K180" i="28"/>
  <c r="I180" i="28"/>
  <c r="K179" i="28"/>
  <c r="I179" i="28"/>
  <c r="K178" i="28"/>
  <c r="I178" i="28"/>
  <c r="K177" i="28"/>
  <c r="I177" i="28"/>
  <c r="K176" i="28"/>
  <c r="I176" i="28"/>
  <c r="K175" i="28"/>
  <c r="I175" i="28"/>
  <c r="K174" i="28"/>
  <c r="I174" i="28"/>
  <c r="K173" i="28"/>
  <c r="I173" i="28"/>
  <c r="K172" i="28"/>
  <c r="I172" i="28"/>
  <c r="K171" i="28"/>
  <c r="I171" i="28"/>
  <c r="K170" i="28"/>
  <c r="I170" i="28"/>
  <c r="K169" i="28"/>
  <c r="I169" i="28"/>
  <c r="K168" i="28"/>
  <c r="I168" i="28"/>
  <c r="K167" i="28"/>
  <c r="I167" i="28"/>
  <c r="K166" i="28"/>
  <c r="I166" i="28"/>
  <c r="K165" i="28"/>
  <c r="I165" i="28"/>
  <c r="K164" i="28"/>
  <c r="I164" i="28"/>
  <c r="K163" i="28"/>
  <c r="I163" i="28"/>
  <c r="K162" i="28"/>
  <c r="I162" i="28"/>
  <c r="K161" i="28"/>
  <c r="I161" i="28"/>
  <c r="K160" i="28"/>
  <c r="I160" i="28"/>
  <c r="K159" i="28"/>
  <c r="I159" i="28"/>
  <c r="K158" i="28"/>
  <c r="I158" i="28"/>
  <c r="K157" i="28"/>
  <c r="I157" i="28"/>
  <c r="K156" i="28"/>
  <c r="I156" i="28"/>
  <c r="K155" i="28"/>
  <c r="I155" i="28"/>
  <c r="K154" i="28"/>
  <c r="I154" i="28"/>
  <c r="K153" i="28"/>
  <c r="I153" i="28"/>
  <c r="E183" i="28"/>
  <c r="C183" i="28"/>
  <c r="E182" i="28"/>
  <c r="C182" i="28"/>
  <c r="E181" i="28"/>
  <c r="C181" i="28"/>
  <c r="E180" i="28"/>
  <c r="C180" i="28"/>
  <c r="E179" i="28"/>
  <c r="C179" i="28"/>
  <c r="E178" i="28"/>
  <c r="C178" i="28"/>
  <c r="E177" i="28"/>
  <c r="C177" i="28"/>
  <c r="E176" i="28"/>
  <c r="C176" i="28"/>
  <c r="E175" i="28"/>
  <c r="C175" i="28"/>
  <c r="E174" i="28"/>
  <c r="C174" i="28"/>
  <c r="E173" i="28"/>
  <c r="C173" i="28"/>
  <c r="E172" i="28"/>
  <c r="C172" i="28"/>
  <c r="E171" i="28"/>
  <c r="C171" i="28"/>
  <c r="E170" i="28"/>
  <c r="C170" i="28"/>
  <c r="E169" i="28"/>
  <c r="C169" i="28"/>
  <c r="E168" i="28"/>
  <c r="C168" i="28"/>
  <c r="E167" i="28"/>
  <c r="C167" i="28"/>
  <c r="E166" i="28"/>
  <c r="C166" i="28"/>
  <c r="E165" i="28"/>
  <c r="C165" i="28"/>
  <c r="E164" i="28"/>
  <c r="C164" i="28"/>
  <c r="E163" i="28"/>
  <c r="C163" i="28"/>
  <c r="E162" i="28"/>
  <c r="C162" i="28"/>
  <c r="E161" i="28"/>
  <c r="C161" i="28"/>
  <c r="E160" i="28"/>
  <c r="C160" i="28"/>
  <c r="E159" i="28"/>
  <c r="C159" i="28"/>
  <c r="E158" i="28"/>
  <c r="C158" i="28"/>
  <c r="E157" i="28"/>
  <c r="C157" i="28"/>
  <c r="E156" i="28"/>
  <c r="C156" i="28"/>
  <c r="E155" i="28"/>
  <c r="C155" i="28"/>
  <c r="E154" i="28"/>
  <c r="C154" i="28"/>
  <c r="E153" i="28"/>
  <c r="C153" i="28"/>
  <c r="Q134" i="28"/>
  <c r="O134" i="28"/>
  <c r="Q133" i="28"/>
  <c r="O133" i="28"/>
  <c r="Q132" i="28"/>
  <c r="O132" i="28"/>
  <c r="Q131" i="28"/>
  <c r="O131" i="28"/>
  <c r="Q130" i="28"/>
  <c r="O130" i="28"/>
  <c r="Q129" i="28"/>
  <c r="O129" i="28"/>
  <c r="Q128" i="28"/>
  <c r="O128" i="28"/>
  <c r="Q127" i="28"/>
  <c r="O127" i="28"/>
  <c r="Q126" i="28"/>
  <c r="O126" i="28"/>
  <c r="Q125" i="28"/>
  <c r="O125" i="28"/>
  <c r="Q124" i="28"/>
  <c r="O124" i="28"/>
  <c r="Q123" i="28"/>
  <c r="O123" i="28"/>
  <c r="Q122" i="28"/>
  <c r="O122" i="28"/>
  <c r="Q121" i="28"/>
  <c r="O121" i="28"/>
  <c r="Q120" i="28"/>
  <c r="O120" i="28"/>
  <c r="Q119" i="28"/>
  <c r="O119" i="28"/>
  <c r="Q118" i="28"/>
  <c r="O118" i="28"/>
  <c r="Q117" i="28"/>
  <c r="O117" i="28"/>
  <c r="Q116" i="28"/>
  <c r="O116" i="28"/>
  <c r="Q115" i="28"/>
  <c r="O115" i="28"/>
  <c r="Q114" i="28"/>
  <c r="O114" i="28"/>
  <c r="Q113" i="28"/>
  <c r="O113" i="28"/>
  <c r="Q112" i="28"/>
  <c r="O112" i="28"/>
  <c r="Q111" i="28"/>
  <c r="O111" i="28"/>
  <c r="Q110" i="28"/>
  <c r="O110" i="28"/>
  <c r="Q109" i="28"/>
  <c r="O109" i="28"/>
  <c r="Q108" i="28"/>
  <c r="O108" i="28"/>
  <c r="Q107" i="28"/>
  <c r="O107" i="28"/>
  <c r="Q106" i="28"/>
  <c r="O106" i="28"/>
  <c r="Q105" i="28"/>
  <c r="O105" i="28"/>
  <c r="K110" i="28"/>
  <c r="K109" i="28"/>
  <c r="K108" i="28"/>
  <c r="K107" i="28"/>
  <c r="K106" i="28"/>
  <c r="I110" i="28"/>
  <c r="I109" i="28"/>
  <c r="I108" i="28"/>
  <c r="I107" i="28"/>
  <c r="I106" i="28"/>
  <c r="K105" i="28"/>
  <c r="I105" i="28"/>
  <c r="I111" i="28"/>
  <c r="K111" i="28"/>
  <c r="I112" i="28"/>
  <c r="K112" i="28"/>
  <c r="I113" i="28"/>
  <c r="K113" i="28"/>
  <c r="I114" i="28"/>
  <c r="K114" i="28"/>
  <c r="I115" i="28"/>
  <c r="K115" i="28"/>
  <c r="I116" i="28"/>
  <c r="K116" i="28"/>
  <c r="I117" i="28"/>
  <c r="K117" i="28"/>
  <c r="I118" i="28"/>
  <c r="K118" i="28"/>
  <c r="I119" i="28"/>
  <c r="K119" i="28"/>
  <c r="I120" i="28"/>
  <c r="K120" i="28"/>
  <c r="I121" i="28"/>
  <c r="K121" i="28"/>
  <c r="I122" i="28"/>
  <c r="K122" i="28"/>
  <c r="I123" i="28"/>
  <c r="K123" i="28"/>
  <c r="I124" i="28"/>
  <c r="K124" i="28"/>
  <c r="I125" i="28"/>
  <c r="K125" i="28"/>
  <c r="I126" i="28"/>
  <c r="K126" i="28"/>
  <c r="I127" i="28"/>
  <c r="K127" i="28"/>
  <c r="I128" i="28"/>
  <c r="K128" i="28"/>
  <c r="I129" i="28"/>
  <c r="K129" i="28"/>
  <c r="I130" i="28"/>
  <c r="K130" i="28"/>
  <c r="I131" i="28"/>
  <c r="K131" i="28"/>
  <c r="I132" i="28"/>
  <c r="K132" i="28"/>
  <c r="I133" i="28"/>
  <c r="K133" i="28"/>
  <c r="I134" i="28"/>
  <c r="K134" i="28"/>
  <c r="I135" i="28"/>
  <c r="K135" i="28"/>
  <c r="E135" i="28"/>
  <c r="C135" i="28"/>
  <c r="E134" i="28"/>
  <c r="C134" i="28"/>
  <c r="E133" i="28"/>
  <c r="C133" i="28"/>
  <c r="E132" i="28"/>
  <c r="C132" i="28"/>
  <c r="E131" i="28"/>
  <c r="C131" i="28"/>
  <c r="E130" i="28"/>
  <c r="C130" i="28"/>
  <c r="E129" i="28"/>
  <c r="C129" i="28"/>
  <c r="E128" i="28"/>
  <c r="C128" i="28"/>
  <c r="E127" i="28"/>
  <c r="C127" i="28"/>
  <c r="E126" i="28"/>
  <c r="C126" i="28"/>
  <c r="E125" i="28"/>
  <c r="C125" i="28"/>
  <c r="E124" i="28"/>
  <c r="C124" i="28"/>
  <c r="E123" i="28"/>
  <c r="C123" i="28"/>
  <c r="E122" i="28"/>
  <c r="C122" i="28"/>
  <c r="E121" i="28"/>
  <c r="C121" i="28"/>
  <c r="E120" i="28"/>
  <c r="C120" i="28"/>
  <c r="E119" i="28"/>
  <c r="C119" i="28"/>
  <c r="E118" i="28"/>
  <c r="C118" i="28"/>
  <c r="E117" i="28"/>
  <c r="C117" i="28"/>
  <c r="E116" i="28"/>
  <c r="C116" i="28"/>
  <c r="E115" i="28"/>
  <c r="C115" i="28"/>
  <c r="E114" i="28"/>
  <c r="C114" i="28"/>
  <c r="E113" i="28"/>
  <c r="C113" i="28"/>
  <c r="E112" i="28"/>
  <c r="C112" i="28"/>
  <c r="E111" i="28"/>
  <c r="C111" i="28"/>
  <c r="E110" i="28"/>
  <c r="C110" i="28"/>
  <c r="E109" i="28"/>
  <c r="C109" i="28"/>
  <c r="E108" i="28"/>
  <c r="C108" i="28"/>
  <c r="E107" i="28"/>
  <c r="C107" i="28"/>
  <c r="E106" i="28"/>
  <c r="C106" i="28"/>
  <c r="E105" i="28"/>
  <c r="C105" i="28"/>
  <c r="Q86" i="28"/>
  <c r="O86" i="28"/>
  <c r="Q85" i="28"/>
  <c r="O85" i="28"/>
  <c r="Q84" i="28"/>
  <c r="O84" i="28"/>
  <c r="Q83" i="28"/>
  <c r="O83" i="28"/>
  <c r="Q82" i="28"/>
  <c r="O82" i="28"/>
  <c r="Q81" i="28"/>
  <c r="O81" i="28"/>
  <c r="Q80" i="28"/>
  <c r="O80" i="28"/>
  <c r="Q79" i="28"/>
  <c r="O79" i="28"/>
  <c r="Q78" i="28"/>
  <c r="O78" i="28"/>
  <c r="Q77" i="28"/>
  <c r="O77" i="28"/>
  <c r="Q76" i="28"/>
  <c r="O76" i="28"/>
  <c r="Q75" i="28"/>
  <c r="O75" i="28"/>
  <c r="Q74" i="28"/>
  <c r="O74" i="28"/>
  <c r="Q73" i="28"/>
  <c r="O73" i="28"/>
  <c r="Q72" i="28"/>
  <c r="O72" i="28"/>
  <c r="Q71" i="28"/>
  <c r="O71" i="28"/>
  <c r="Q70" i="28"/>
  <c r="O70" i="28"/>
  <c r="Q69" i="28"/>
  <c r="O69" i="28"/>
  <c r="Q68" i="28"/>
  <c r="O68" i="28"/>
  <c r="Q67" i="28"/>
  <c r="O67" i="28"/>
  <c r="Q66" i="28"/>
  <c r="O66" i="28"/>
  <c r="Q65" i="28"/>
  <c r="O65" i="28"/>
  <c r="Q64" i="28"/>
  <c r="O64" i="28"/>
  <c r="Q63" i="28"/>
  <c r="O63" i="28"/>
  <c r="Q62" i="28"/>
  <c r="O62" i="28"/>
  <c r="Q61" i="28"/>
  <c r="O61" i="28"/>
  <c r="Q60" i="28"/>
  <c r="O60" i="28"/>
  <c r="Q59" i="28"/>
  <c r="O59" i="28"/>
  <c r="Q58" i="28"/>
  <c r="O58" i="28"/>
  <c r="Q57" i="28"/>
  <c r="O57" i="28"/>
  <c r="K86" i="28"/>
  <c r="I86" i="28"/>
  <c r="K85" i="28"/>
  <c r="I85" i="28"/>
  <c r="K84" i="28"/>
  <c r="I84" i="28"/>
  <c r="K83" i="28"/>
  <c r="I83" i="28"/>
  <c r="K82" i="28"/>
  <c r="I82" i="28"/>
  <c r="K81" i="28"/>
  <c r="I81" i="28"/>
  <c r="K80" i="28"/>
  <c r="I80" i="28"/>
  <c r="K79" i="28"/>
  <c r="I79" i="28"/>
  <c r="K78" i="28"/>
  <c r="I78" i="28"/>
  <c r="K77" i="28"/>
  <c r="I77" i="28"/>
  <c r="K76" i="28"/>
  <c r="I76" i="28"/>
  <c r="K75" i="28"/>
  <c r="I75" i="28"/>
  <c r="K74" i="28"/>
  <c r="I74" i="28"/>
  <c r="K73" i="28"/>
  <c r="I73" i="28"/>
  <c r="K72" i="28"/>
  <c r="I72" i="28"/>
  <c r="K71" i="28"/>
  <c r="I71" i="28"/>
  <c r="K70" i="28"/>
  <c r="I70" i="28"/>
  <c r="K69" i="28"/>
  <c r="I69" i="28"/>
  <c r="K68" i="28"/>
  <c r="I68" i="28"/>
  <c r="K67" i="28"/>
  <c r="I67" i="28"/>
  <c r="K66" i="28"/>
  <c r="I66" i="28"/>
  <c r="K65" i="28"/>
  <c r="I65" i="28"/>
  <c r="K64" i="28"/>
  <c r="I64" i="28"/>
  <c r="K63" i="28"/>
  <c r="I63" i="28"/>
  <c r="K62" i="28"/>
  <c r="I62" i="28"/>
  <c r="K61" i="28"/>
  <c r="I61" i="28"/>
  <c r="K60" i="28"/>
  <c r="I60" i="28"/>
  <c r="K59" i="28"/>
  <c r="I59" i="28"/>
  <c r="K58" i="28"/>
  <c r="I58" i="28"/>
  <c r="K57" i="28"/>
  <c r="I57" i="28"/>
  <c r="E86" i="28"/>
  <c r="C86" i="28"/>
  <c r="E85" i="28"/>
  <c r="C85" i="28"/>
  <c r="E84" i="28"/>
  <c r="C84" i="28"/>
  <c r="E83" i="28"/>
  <c r="C83" i="28"/>
  <c r="E82" i="28"/>
  <c r="C82" i="28"/>
  <c r="E81" i="28"/>
  <c r="C81" i="28"/>
  <c r="E80" i="28"/>
  <c r="C80" i="28"/>
  <c r="E79" i="28"/>
  <c r="C79" i="28"/>
  <c r="E78" i="28"/>
  <c r="C78" i="28"/>
  <c r="E77" i="28"/>
  <c r="C77" i="28"/>
  <c r="E76" i="28"/>
  <c r="C76" i="28"/>
  <c r="E75" i="28"/>
  <c r="C75" i="28"/>
  <c r="E74" i="28"/>
  <c r="C74" i="28"/>
  <c r="E73" i="28"/>
  <c r="C73" i="28"/>
  <c r="E72" i="28"/>
  <c r="C72" i="28"/>
  <c r="E71" i="28"/>
  <c r="C71" i="28"/>
  <c r="E70" i="28"/>
  <c r="C70" i="28"/>
  <c r="E69" i="28"/>
  <c r="C69" i="28"/>
  <c r="E68" i="28"/>
  <c r="C68" i="28"/>
  <c r="E67" i="28"/>
  <c r="C67" i="28"/>
  <c r="E66" i="28"/>
  <c r="C66" i="28"/>
  <c r="E65" i="28"/>
  <c r="C65" i="28"/>
  <c r="E64" i="28"/>
  <c r="C64" i="28"/>
  <c r="E63" i="28"/>
  <c r="C63" i="28"/>
  <c r="E62" i="28"/>
  <c r="C62" i="28"/>
  <c r="E61" i="28"/>
  <c r="C61" i="28"/>
  <c r="E60" i="28"/>
  <c r="C60" i="28"/>
  <c r="E59" i="28"/>
  <c r="C59" i="28"/>
  <c r="E58" i="28"/>
  <c r="C58" i="28"/>
  <c r="E57" i="28"/>
  <c r="C57" i="28"/>
  <c r="Q45" i="28"/>
  <c r="O45" i="28"/>
  <c r="Q44" i="28"/>
  <c r="O44" i="28"/>
  <c r="Q43" i="28"/>
  <c r="O43" i="28"/>
  <c r="Q42" i="28"/>
  <c r="O42" i="28"/>
  <c r="Q41" i="28"/>
  <c r="O41" i="28"/>
  <c r="Q40" i="28"/>
  <c r="O40" i="28"/>
  <c r="Q39" i="28"/>
  <c r="O39" i="28"/>
  <c r="Q38" i="28"/>
  <c r="O38" i="28"/>
  <c r="Q37" i="28"/>
  <c r="O37" i="28"/>
  <c r="Q36" i="28"/>
  <c r="O36" i="28"/>
  <c r="Q35" i="28"/>
  <c r="O35" i="28"/>
  <c r="Q34" i="28"/>
  <c r="O34" i="28"/>
  <c r="Q33" i="28"/>
  <c r="O33" i="28"/>
  <c r="Q32" i="28"/>
  <c r="O32" i="28"/>
  <c r="Q31" i="28"/>
  <c r="O31" i="28"/>
  <c r="Q30" i="28"/>
  <c r="O30" i="28"/>
  <c r="Q29" i="28"/>
  <c r="O29" i="28"/>
  <c r="Q28" i="28"/>
  <c r="O28" i="28"/>
  <c r="Q27" i="28"/>
  <c r="O27" i="28"/>
  <c r="Q26" i="28"/>
  <c r="O26" i="28"/>
  <c r="Q25" i="28"/>
  <c r="O25" i="28"/>
  <c r="Q24" i="28"/>
  <c r="O24" i="28"/>
  <c r="Q23" i="28"/>
  <c r="O23" i="28"/>
  <c r="Q22" i="28"/>
  <c r="O22" i="28"/>
  <c r="Q21" i="28"/>
  <c r="O21" i="28"/>
  <c r="Q20" i="28"/>
  <c r="O20" i="28"/>
  <c r="Q19" i="28"/>
  <c r="O19" i="28"/>
  <c r="Q18" i="28"/>
  <c r="O18" i="28"/>
  <c r="Q17" i="28"/>
  <c r="O17" i="28"/>
  <c r="Q16" i="28"/>
  <c r="O16" i="28"/>
  <c r="Q15" i="28"/>
  <c r="O15" i="28"/>
  <c r="K19" i="28"/>
  <c r="I19" i="28"/>
  <c r="K18" i="28"/>
  <c r="I18" i="28"/>
  <c r="K17" i="28"/>
  <c r="I17" i="28"/>
  <c r="K16" i="28"/>
  <c r="I16" i="28"/>
  <c r="K15" i="28"/>
  <c r="I15" i="28"/>
  <c r="E45" i="28"/>
  <c r="E44" i="28"/>
  <c r="E43" i="28"/>
  <c r="E42" i="28"/>
  <c r="E41" i="28"/>
  <c r="E40" i="28"/>
  <c r="E39" i="28"/>
  <c r="E38" i="28"/>
  <c r="E37" i="28"/>
  <c r="E36" i="28"/>
  <c r="E35" i="28"/>
  <c r="E34" i="28"/>
  <c r="E33" i="28"/>
  <c r="E32" i="28"/>
  <c r="E31" i="28"/>
  <c r="E30" i="28"/>
  <c r="E29" i="28"/>
  <c r="E28" i="28"/>
  <c r="E27" i="28"/>
  <c r="E26" i="28"/>
  <c r="E25" i="28"/>
  <c r="E24" i="28"/>
  <c r="E23" i="28"/>
  <c r="E22" i="28"/>
  <c r="E21" i="28"/>
  <c r="E20" i="28"/>
  <c r="E19" i="28"/>
  <c r="E18" i="28"/>
  <c r="E17" i="28"/>
  <c r="E16" i="28"/>
  <c r="E15" i="28"/>
  <c r="I20" i="28"/>
  <c r="K20" i="28"/>
  <c r="I23" i="28"/>
  <c r="K23" i="28"/>
  <c r="I24" i="28"/>
  <c r="K24" i="28"/>
  <c r="I25" i="28"/>
  <c r="K25" i="28"/>
  <c r="I26" i="28"/>
  <c r="K26" i="28"/>
  <c r="I27" i="28"/>
  <c r="K27" i="28"/>
  <c r="I28" i="28"/>
  <c r="K28" i="28"/>
  <c r="I29" i="28"/>
  <c r="K29" i="28"/>
  <c r="I30" i="28"/>
  <c r="K30" i="28"/>
  <c r="I31" i="28"/>
  <c r="K31" i="28"/>
  <c r="I32" i="28"/>
  <c r="K32" i="28"/>
  <c r="I33" i="28"/>
  <c r="K33" i="28"/>
  <c r="I34" i="28"/>
  <c r="K34" i="28"/>
  <c r="I35" i="28"/>
  <c r="K35" i="28"/>
  <c r="I36" i="28"/>
  <c r="K36" i="28"/>
  <c r="I37" i="28"/>
  <c r="K37" i="28"/>
  <c r="I38" i="28"/>
  <c r="K38" i="28"/>
  <c r="I39" i="28"/>
  <c r="K39" i="28"/>
  <c r="I40" i="28"/>
  <c r="K40" i="28"/>
  <c r="I41" i="28"/>
  <c r="K41" i="28"/>
  <c r="I42" i="28"/>
  <c r="K42" i="28"/>
  <c r="C45" i="28"/>
  <c r="C44" i="28"/>
  <c r="C43" i="28"/>
  <c r="C42" i="28"/>
  <c r="C41" i="28"/>
  <c r="C40" i="28"/>
  <c r="C39" i="28"/>
  <c r="C38" i="28"/>
  <c r="C37" i="28"/>
  <c r="C36" i="28"/>
  <c r="C35" i="28"/>
  <c r="C34" i="28"/>
  <c r="C33" i="28"/>
  <c r="C32" i="28"/>
  <c r="C31" i="28"/>
  <c r="C30" i="28"/>
  <c r="C29" i="28"/>
  <c r="C28" i="28"/>
  <c r="C27" i="28"/>
  <c r="C26" i="28"/>
  <c r="C25" i="28"/>
  <c r="C24" i="28"/>
  <c r="C23" i="28"/>
  <c r="C22" i="28"/>
  <c r="C21" i="28"/>
  <c r="C20" i="28"/>
  <c r="C19" i="28"/>
  <c r="C18" i="28"/>
  <c r="C17" i="28"/>
  <c r="C16" i="28"/>
  <c r="C15" i="28"/>
  <c r="U1" i="24"/>
  <c r="U1" i="23"/>
  <c r="U1" i="22"/>
  <c r="U1" i="18"/>
  <c r="U1" i="17"/>
  <c r="U1" i="16"/>
  <c r="U1" i="15"/>
  <c r="U1" i="3"/>
  <c r="U25" i="3"/>
  <c r="T25" i="3"/>
  <c r="T24" i="3"/>
  <c r="V25" i="3" s="1"/>
  <c r="R25" i="3"/>
  <c r="Q25" i="3"/>
  <c r="Q24" i="3"/>
  <c r="S25" i="3" s="1"/>
  <c r="Q22" i="3"/>
  <c r="L9" i="3"/>
  <c r="K9" i="3"/>
  <c r="K8" i="3"/>
  <c r="M9" i="3" s="1"/>
  <c r="E9" i="15"/>
  <c r="E8" i="15"/>
  <c r="G9" i="15" s="1"/>
  <c r="L25" i="15"/>
  <c r="K25" i="15"/>
  <c r="K24" i="15"/>
  <c r="M25" i="15" s="1"/>
  <c r="I25" i="15"/>
  <c r="H25" i="15"/>
  <c r="H24" i="15"/>
  <c r="J25" i="15" s="1"/>
  <c r="H22" i="15"/>
  <c r="F9" i="15"/>
  <c r="F29" i="16"/>
  <c r="E29" i="16"/>
  <c r="C29" i="16"/>
  <c r="B29" i="16"/>
  <c r="E28" i="16"/>
  <c r="G29" i="16" s="1"/>
  <c r="B28" i="16"/>
  <c r="D29" i="16" s="1"/>
  <c r="B26" i="16"/>
  <c r="H26" i="16" s="1"/>
  <c r="K26" i="16" s="1"/>
  <c r="N26" i="16" s="1"/>
  <c r="Q26" i="16" s="1"/>
  <c r="T26" i="16" s="1"/>
  <c r="R9" i="16"/>
  <c r="Q9" i="16"/>
  <c r="Q8" i="16"/>
  <c r="S9" i="16" s="1"/>
  <c r="R25" i="17"/>
  <c r="Q25" i="17"/>
  <c r="Q24" i="17"/>
  <c r="S25" i="17" s="1"/>
  <c r="O25" i="17"/>
  <c r="N25" i="17"/>
  <c r="N24" i="17"/>
  <c r="P25" i="17" s="1"/>
  <c r="N22" i="17"/>
  <c r="K9" i="17"/>
  <c r="K8" i="17"/>
  <c r="M9" i="17" s="1"/>
  <c r="L9" i="17"/>
  <c r="C13" i="18"/>
  <c r="B13" i="18"/>
  <c r="B9" i="18"/>
  <c r="B8" i="18"/>
  <c r="D9" i="18" s="1"/>
  <c r="U9" i="18"/>
  <c r="T9" i="18"/>
  <c r="R9" i="18"/>
  <c r="Q9" i="18"/>
  <c r="O9" i="18"/>
  <c r="N9" i="18"/>
  <c r="L9" i="18"/>
  <c r="K9" i="18"/>
  <c r="I9" i="18"/>
  <c r="H9" i="18"/>
  <c r="F9" i="18"/>
  <c r="E9" i="18"/>
  <c r="T8" i="18"/>
  <c r="V9" i="18" s="1"/>
  <c r="Q8" i="18"/>
  <c r="S9" i="18" s="1"/>
  <c r="N8" i="18"/>
  <c r="P9" i="18" s="1"/>
  <c r="K8" i="18"/>
  <c r="M9" i="18" s="1"/>
  <c r="H8" i="18"/>
  <c r="J9" i="18" s="1"/>
  <c r="E8" i="18"/>
  <c r="G9" i="18" s="1"/>
  <c r="E6" i="18"/>
  <c r="H6" i="18" s="1"/>
  <c r="K6" i="18" s="1"/>
  <c r="N6" i="18" s="1"/>
  <c r="Q6" i="18" s="1"/>
  <c r="T6" i="18" s="1"/>
  <c r="C9" i="18"/>
  <c r="T24" i="26"/>
  <c r="V25" i="26" s="1"/>
  <c r="U25" i="26"/>
  <c r="T25" i="26"/>
  <c r="O9" i="26"/>
  <c r="N9" i="26"/>
  <c r="N8" i="26"/>
  <c r="P9" i="26" s="1"/>
  <c r="U1" i="26" s="1"/>
  <c r="O25" i="20"/>
  <c r="N25" i="20"/>
  <c r="N24" i="20"/>
  <c r="P25" i="20" s="1"/>
  <c r="L25" i="20"/>
  <c r="K25" i="20"/>
  <c r="K24" i="20"/>
  <c r="M25" i="20" s="1"/>
  <c r="K22" i="20"/>
  <c r="H9" i="20"/>
  <c r="H8" i="20"/>
  <c r="J9" i="20" s="1"/>
  <c r="I9" i="20"/>
  <c r="T9" i="21"/>
  <c r="T8" i="21"/>
  <c r="K26" i="21"/>
  <c r="N26" i="21" s="1"/>
  <c r="Q26" i="21" s="1"/>
  <c r="T26" i="21" s="1"/>
  <c r="B22" i="21"/>
  <c r="E22" i="21" s="1"/>
  <c r="H22" i="21" s="1"/>
  <c r="K22" i="21" s="1"/>
  <c r="N22" i="21" s="1"/>
  <c r="Q22" i="21" s="1"/>
  <c r="T22" i="21" s="1"/>
  <c r="B26" i="21" s="1"/>
  <c r="E26" i="21" s="1"/>
  <c r="B18" i="21"/>
  <c r="E18" i="21" s="1"/>
  <c r="H18" i="21" s="1"/>
  <c r="K18" i="21" s="1"/>
  <c r="N18" i="21" s="1"/>
  <c r="Q18" i="21" s="1"/>
  <c r="T18" i="21" s="1"/>
  <c r="U9" i="21"/>
  <c r="I29" i="21"/>
  <c r="H29" i="21"/>
  <c r="F29" i="21"/>
  <c r="E29" i="21"/>
  <c r="C29" i="21"/>
  <c r="B29" i="21"/>
  <c r="H28" i="21"/>
  <c r="J29" i="21" s="1"/>
  <c r="E28" i="21"/>
  <c r="G29" i="21" s="1"/>
  <c r="K87" i="28" s="1"/>
  <c r="B28" i="21"/>
  <c r="D29" i="21" s="1"/>
  <c r="R9" i="22"/>
  <c r="Q9" i="22"/>
  <c r="O9" i="22"/>
  <c r="N9" i="22"/>
  <c r="Q8" i="22"/>
  <c r="S9" i="22" s="1"/>
  <c r="N8" i="22"/>
  <c r="P9" i="22" s="1"/>
  <c r="Q6" i="22"/>
  <c r="Q22" i="23"/>
  <c r="T22" i="23" s="1"/>
  <c r="I9" i="23"/>
  <c r="H9" i="23"/>
  <c r="F9" i="23"/>
  <c r="E9" i="23"/>
  <c r="H8" i="23"/>
  <c r="J9" i="23" s="1"/>
  <c r="E8" i="23"/>
  <c r="G9" i="23" s="1"/>
  <c r="H6" i="23"/>
  <c r="H22" i="25"/>
  <c r="I9" i="25"/>
  <c r="H9" i="25"/>
  <c r="H8" i="25"/>
  <c r="J9" i="25" s="1"/>
  <c r="H6" i="25"/>
  <c r="K6" i="25" s="1"/>
  <c r="N6" i="25" s="1"/>
  <c r="Q6" i="25" s="1"/>
  <c r="T6" i="25" s="1"/>
  <c r="F9" i="25"/>
  <c r="E9" i="25"/>
  <c r="E8" i="25"/>
  <c r="G9" i="25" s="1"/>
  <c r="H26" i="24"/>
  <c r="U9" i="24"/>
  <c r="T9" i="24"/>
  <c r="T8" i="24"/>
  <c r="V9" i="24" s="1"/>
  <c r="T6" i="24"/>
  <c r="Q8" i="24"/>
  <c r="S9" i="24" s="1"/>
  <c r="U25" i="22"/>
  <c r="T25" i="22"/>
  <c r="T24" i="22"/>
  <c r="V25" i="22" s="1"/>
  <c r="Q24" i="22"/>
  <c r="S25" i="22" s="1"/>
  <c r="Q25" i="22"/>
  <c r="R25" i="22"/>
  <c r="O25" i="23"/>
  <c r="N25" i="23"/>
  <c r="L25" i="23"/>
  <c r="K25" i="23"/>
  <c r="N24" i="23"/>
  <c r="P25" i="23" s="1"/>
  <c r="K24" i="23"/>
  <c r="M25" i="23" s="1"/>
  <c r="U9" i="25"/>
  <c r="T9" i="25"/>
  <c r="T8" i="25"/>
  <c r="V9" i="25" s="1"/>
  <c r="R9" i="25"/>
  <c r="Q9" i="25"/>
  <c r="O9" i="25"/>
  <c r="N9" i="25"/>
  <c r="L9" i="25"/>
  <c r="K9" i="25"/>
  <c r="Q8" i="25"/>
  <c r="S9" i="25" s="1"/>
  <c r="N8" i="25"/>
  <c r="P9" i="25" s="1"/>
  <c r="K8" i="25"/>
  <c r="M9" i="25" s="1"/>
  <c r="U25" i="24"/>
  <c r="T25" i="24"/>
  <c r="T24" i="24"/>
  <c r="V25" i="24" s="1"/>
  <c r="F29" i="24"/>
  <c r="E29" i="24"/>
  <c r="C29" i="24"/>
  <c r="B29" i="24"/>
  <c r="E28" i="24"/>
  <c r="B28" i="24"/>
  <c r="D29" i="24" s="1"/>
  <c r="U9" i="3"/>
  <c r="T9" i="3"/>
  <c r="R9" i="3"/>
  <c r="Q9" i="3"/>
  <c r="O9" i="3"/>
  <c r="N9" i="3"/>
  <c r="T8" i="3"/>
  <c r="Q8" i="3"/>
  <c r="N8" i="3"/>
  <c r="N6" i="3"/>
  <c r="Q6" i="3" s="1"/>
  <c r="T6" i="3" s="1"/>
  <c r="N22" i="15"/>
  <c r="Q22" i="15" s="1"/>
  <c r="T22" i="15" s="1"/>
  <c r="O9" i="15"/>
  <c r="N9" i="15"/>
  <c r="L9" i="15"/>
  <c r="K9" i="15"/>
  <c r="I9" i="15"/>
  <c r="H9" i="15"/>
  <c r="N8" i="15"/>
  <c r="K8" i="15"/>
  <c r="H8" i="15"/>
  <c r="H6" i="15"/>
  <c r="K6" i="15" s="1"/>
  <c r="N6" i="15" s="1"/>
  <c r="U25" i="16"/>
  <c r="T25" i="16"/>
  <c r="R25" i="16"/>
  <c r="Q25" i="16"/>
  <c r="O25" i="16"/>
  <c r="N25" i="16"/>
  <c r="T24" i="16"/>
  <c r="Q24" i="16"/>
  <c r="N24" i="16"/>
  <c r="T22" i="17"/>
  <c r="U9" i="17"/>
  <c r="T9" i="17"/>
  <c r="R9" i="17"/>
  <c r="Q9" i="17"/>
  <c r="O9" i="17"/>
  <c r="N9" i="17"/>
  <c r="T8" i="17"/>
  <c r="Q8" i="17"/>
  <c r="N8" i="17"/>
  <c r="N6" i="17"/>
  <c r="Q6" i="17" s="1"/>
  <c r="T6" i="17" s="1"/>
  <c r="R25" i="26"/>
  <c r="Q25" i="26"/>
  <c r="O25" i="26"/>
  <c r="N25" i="26"/>
  <c r="L25" i="26"/>
  <c r="K25" i="26"/>
  <c r="Q24" i="26"/>
  <c r="N24" i="26"/>
  <c r="K24" i="26"/>
  <c r="U1" i="21" l="1"/>
  <c r="U1" i="20"/>
  <c r="I87" i="28"/>
  <c r="V9" i="21"/>
  <c r="G29" i="24"/>
  <c r="P25" i="16"/>
  <c r="P25" i="26"/>
  <c r="S25" i="16"/>
  <c r="V9" i="3"/>
  <c r="S9" i="3"/>
  <c r="P9" i="3"/>
  <c r="P9" i="15"/>
  <c r="M9" i="15"/>
  <c r="J9" i="15"/>
  <c r="V25" i="16"/>
  <c r="V9" i="17"/>
  <c r="S9" i="17"/>
  <c r="P9" i="17"/>
  <c r="S25" i="26"/>
  <c r="M25" i="26"/>
  <c r="R9" i="20"/>
  <c r="Q9" i="20"/>
  <c r="O9" i="20"/>
  <c r="N9" i="20"/>
  <c r="L9" i="20"/>
  <c r="K9" i="20"/>
  <c r="Q8" i="20"/>
  <c r="N8" i="20"/>
  <c r="K8" i="20"/>
  <c r="K6" i="20"/>
  <c r="N6" i="20" s="1"/>
  <c r="Q6" i="20" s="1"/>
  <c r="U25" i="21"/>
  <c r="T25" i="21"/>
  <c r="R25" i="21"/>
  <c r="Q25" i="21"/>
  <c r="T24" i="21"/>
  <c r="Q24" i="21"/>
  <c r="J9" i="22"/>
  <c r="I9" i="22"/>
  <c r="H9" i="22"/>
  <c r="G9" i="22"/>
  <c r="F9" i="22"/>
  <c r="E9" i="22"/>
  <c r="O25" i="22"/>
  <c r="N25" i="22"/>
  <c r="L25" i="22"/>
  <c r="K25" i="22"/>
  <c r="I25" i="22"/>
  <c r="H25" i="22"/>
  <c r="N24" i="22"/>
  <c r="K24" i="22"/>
  <c r="H24" i="22"/>
  <c r="J25" i="22" s="1"/>
  <c r="K6" i="23"/>
  <c r="N6" i="23" s="1"/>
  <c r="F25" i="25"/>
  <c r="E25" i="25"/>
  <c r="E24" i="25"/>
  <c r="O9" i="23"/>
  <c r="N9" i="23"/>
  <c r="N8" i="23"/>
  <c r="L9" i="23"/>
  <c r="K9" i="23"/>
  <c r="K8" i="23"/>
  <c r="C25" i="25"/>
  <c r="B25" i="25"/>
  <c r="B24" i="25"/>
  <c r="N24" i="24"/>
  <c r="Q24" i="24"/>
  <c r="N25" i="24"/>
  <c r="O25" i="24"/>
  <c r="Q25" i="24"/>
  <c r="R25" i="24"/>
  <c r="V25" i="21" l="1"/>
  <c r="M25" i="22"/>
  <c r="P25" i="24"/>
  <c r="D25" i="25"/>
  <c r="G25" i="25"/>
  <c r="S25" i="21"/>
  <c r="S9" i="20"/>
  <c r="P9" i="20"/>
  <c r="M9" i="20"/>
  <c r="P25" i="22"/>
  <c r="M9" i="23"/>
  <c r="P9" i="23"/>
  <c r="S25" i="24"/>
  <c r="B16" i="28" l="1"/>
  <c r="B15" i="28"/>
  <c r="K24" i="24"/>
  <c r="K25" i="24"/>
  <c r="L25" i="24"/>
  <c r="B12" i="24"/>
  <c r="T8" i="23"/>
  <c r="T8" i="22"/>
  <c r="B12" i="22"/>
  <c r="U9" i="22"/>
  <c r="T9" i="22"/>
  <c r="T6" i="22"/>
  <c r="N24" i="21"/>
  <c r="N25" i="21"/>
  <c r="O25" i="21"/>
  <c r="T8" i="20"/>
  <c r="H24" i="26"/>
  <c r="K24" i="16"/>
  <c r="Q20" i="18"/>
  <c r="T21" i="18"/>
  <c r="K25" i="16"/>
  <c r="L25" i="16"/>
  <c r="U9" i="26"/>
  <c r="T9" i="26"/>
  <c r="R9" i="26"/>
  <c r="Q9" i="26"/>
  <c r="T8" i="26"/>
  <c r="Q8" i="26"/>
  <c r="Q6" i="26"/>
  <c r="T6" i="26" s="1"/>
  <c r="M25" i="16" l="1"/>
  <c r="B45" i="28"/>
  <c r="P25" i="21"/>
  <c r="S9" i="26"/>
  <c r="V9" i="26"/>
  <c r="V9" i="22"/>
  <c r="M25" i="24"/>
  <c r="H15" i="28"/>
  <c r="B24" i="18"/>
  <c r="I25" i="16" l="1"/>
  <c r="H25" i="16"/>
  <c r="F25" i="16"/>
  <c r="E25" i="16"/>
  <c r="U21" i="16"/>
  <c r="T21" i="16"/>
  <c r="R21" i="16"/>
  <c r="Q21" i="16"/>
  <c r="O21" i="16"/>
  <c r="N21" i="16"/>
  <c r="L21" i="16"/>
  <c r="K21" i="16"/>
  <c r="I21" i="16"/>
  <c r="H21" i="16"/>
  <c r="F21" i="16"/>
  <c r="E21" i="16"/>
  <c r="U17" i="16"/>
  <c r="T17" i="16"/>
  <c r="R17" i="16"/>
  <c r="Q17" i="16"/>
  <c r="O17" i="16"/>
  <c r="N17" i="16"/>
  <c r="L17" i="16"/>
  <c r="K17" i="16"/>
  <c r="I17" i="16"/>
  <c r="H17" i="16"/>
  <c r="F17" i="16"/>
  <c r="E17" i="16"/>
  <c r="U13" i="16"/>
  <c r="T13" i="16"/>
  <c r="R13" i="16"/>
  <c r="Q13" i="16"/>
  <c r="O13" i="16"/>
  <c r="N13" i="16"/>
  <c r="L13" i="16"/>
  <c r="K13" i="16"/>
  <c r="I13" i="16"/>
  <c r="H13" i="16"/>
  <c r="F13" i="16"/>
  <c r="E13" i="16"/>
  <c r="H12" i="16" l="1"/>
  <c r="J13" i="16" l="1"/>
  <c r="C25" i="16"/>
  <c r="B25" i="16"/>
  <c r="C21" i="16"/>
  <c r="B21" i="16"/>
  <c r="C17" i="16"/>
  <c r="B17" i="16"/>
  <c r="C13" i="16"/>
  <c r="B13" i="16"/>
  <c r="U9" i="16"/>
  <c r="T9" i="16"/>
  <c r="H24" i="16" l="1"/>
  <c r="E24" i="16"/>
  <c r="T20" i="16"/>
  <c r="Q20" i="16"/>
  <c r="N20" i="16"/>
  <c r="K20" i="16"/>
  <c r="H20" i="16"/>
  <c r="E20" i="16"/>
  <c r="T16" i="16"/>
  <c r="Q16" i="16"/>
  <c r="N16" i="16"/>
  <c r="K16" i="16"/>
  <c r="H16" i="16"/>
  <c r="E16" i="16"/>
  <c r="T12" i="16"/>
  <c r="Q12" i="16"/>
  <c r="N12" i="16"/>
  <c r="K12" i="16"/>
  <c r="E12" i="16"/>
  <c r="B12" i="16"/>
  <c r="T8" i="16"/>
  <c r="G13" i="16" l="1"/>
  <c r="B164" i="28"/>
  <c r="S13" i="16"/>
  <c r="M17" i="16"/>
  <c r="G21" i="16"/>
  <c r="S21" i="16"/>
  <c r="G25" i="16"/>
  <c r="B158" i="28"/>
  <c r="V9" i="16"/>
  <c r="B162" i="28"/>
  <c r="M13" i="16"/>
  <c r="G17" i="16"/>
  <c r="S17" i="16"/>
  <c r="M21" i="16"/>
  <c r="B160" i="28"/>
  <c r="P13" i="16"/>
  <c r="B165" i="28"/>
  <c r="V13" i="16"/>
  <c r="B168" i="28"/>
  <c r="J17" i="16"/>
  <c r="P17" i="16"/>
  <c r="V17" i="16"/>
  <c r="B175" i="28"/>
  <c r="J21" i="16"/>
  <c r="P21" i="16"/>
  <c r="V21" i="16"/>
  <c r="J25" i="16"/>
  <c r="B156" i="28"/>
  <c r="B154" i="28"/>
  <c r="B171" i="28"/>
  <c r="B155" i="28"/>
  <c r="B172" i="28"/>
  <c r="B182" i="28"/>
  <c r="B169" i="28"/>
  <c r="B178" i="28"/>
  <c r="B183" i="28"/>
  <c r="B176" i="28"/>
  <c r="B157" i="28"/>
  <c r="B179" i="28"/>
  <c r="B159" i="28"/>
  <c r="B161" i="28"/>
  <c r="I25" i="24"/>
  <c r="H25" i="24"/>
  <c r="H24" i="24"/>
  <c r="F25" i="24"/>
  <c r="E25" i="24"/>
  <c r="E24" i="24"/>
  <c r="F21" i="24"/>
  <c r="E21" i="24"/>
  <c r="E20" i="24"/>
  <c r="I21" i="24"/>
  <c r="H21" i="24"/>
  <c r="H20" i="24"/>
  <c r="L21" i="24"/>
  <c r="K21" i="24"/>
  <c r="K20" i="24"/>
  <c r="L17" i="24"/>
  <c r="K17" i="24"/>
  <c r="K16" i="24"/>
  <c r="I17" i="24"/>
  <c r="H17" i="24"/>
  <c r="H16" i="24"/>
  <c r="F17" i="24"/>
  <c r="E17" i="24"/>
  <c r="E16" i="24"/>
  <c r="F13" i="24"/>
  <c r="E13" i="24"/>
  <c r="E12" i="24"/>
  <c r="I13" i="24"/>
  <c r="H13" i="24"/>
  <c r="H12" i="24"/>
  <c r="L13" i="24"/>
  <c r="K13" i="24"/>
  <c r="K12" i="24"/>
  <c r="O13" i="24"/>
  <c r="N13" i="24"/>
  <c r="N12" i="24"/>
  <c r="O17" i="24"/>
  <c r="N17" i="24"/>
  <c r="N16" i="24"/>
  <c r="O21" i="24"/>
  <c r="N21" i="24"/>
  <c r="N20" i="24"/>
  <c r="R21" i="24"/>
  <c r="Q21" i="24"/>
  <c r="Q20" i="24"/>
  <c r="U21" i="24"/>
  <c r="T21" i="24"/>
  <c r="T20" i="24"/>
  <c r="U17" i="24"/>
  <c r="T17" i="24"/>
  <c r="T16" i="24"/>
  <c r="R17" i="24"/>
  <c r="Q17" i="24"/>
  <c r="Q16" i="24"/>
  <c r="U13" i="24"/>
  <c r="T13" i="24"/>
  <c r="T12" i="24"/>
  <c r="R13" i="24"/>
  <c r="Q13" i="24"/>
  <c r="Q12" i="24"/>
  <c r="C25" i="23"/>
  <c r="B25" i="23"/>
  <c r="B24" i="23"/>
  <c r="C21" i="23"/>
  <c r="B21" i="23"/>
  <c r="B20" i="23"/>
  <c r="C17" i="23"/>
  <c r="B17" i="23"/>
  <c r="B16" i="23"/>
  <c r="F25" i="23"/>
  <c r="E25" i="23"/>
  <c r="E24" i="23"/>
  <c r="I25" i="23"/>
  <c r="H25" i="23"/>
  <c r="H24" i="23"/>
  <c r="U21" i="23"/>
  <c r="T21" i="23"/>
  <c r="T20" i="23"/>
  <c r="R21" i="23"/>
  <c r="Q21" i="23"/>
  <c r="Q20" i="23"/>
  <c r="O21" i="23"/>
  <c r="N21" i="23"/>
  <c r="N20" i="23"/>
  <c r="L21" i="23"/>
  <c r="K21" i="23"/>
  <c r="K20" i="23"/>
  <c r="I21" i="23"/>
  <c r="H21" i="23"/>
  <c r="H20" i="23"/>
  <c r="F21" i="23"/>
  <c r="E21" i="23"/>
  <c r="E20" i="23"/>
  <c r="U17" i="23"/>
  <c r="T17" i="23"/>
  <c r="T16" i="23"/>
  <c r="R17" i="23"/>
  <c r="Q17" i="23"/>
  <c r="Q16" i="23"/>
  <c r="O17" i="23"/>
  <c r="N17" i="23"/>
  <c r="N16" i="23"/>
  <c r="U9" i="23"/>
  <c r="T9" i="23"/>
  <c r="R9" i="23"/>
  <c r="Q9" i="23"/>
  <c r="Q8" i="23"/>
  <c r="L17" i="23"/>
  <c r="K17" i="23"/>
  <c r="K16" i="23"/>
  <c r="I17" i="23"/>
  <c r="H17" i="23"/>
  <c r="H16" i="23"/>
  <c r="F17" i="23"/>
  <c r="E17" i="23"/>
  <c r="E16" i="23"/>
  <c r="U13" i="23"/>
  <c r="T13" i="23"/>
  <c r="T12" i="23"/>
  <c r="R13" i="23"/>
  <c r="Q13" i="23"/>
  <c r="Q12" i="23"/>
  <c r="O13" i="23"/>
  <c r="N13" i="23"/>
  <c r="N12" i="23"/>
  <c r="L13" i="23"/>
  <c r="K13" i="23"/>
  <c r="K12" i="23"/>
  <c r="I13" i="23"/>
  <c r="H13" i="23"/>
  <c r="H12" i="23"/>
  <c r="C25" i="22"/>
  <c r="B25" i="22"/>
  <c r="B24" i="22"/>
  <c r="C21" i="22"/>
  <c r="B21" i="22"/>
  <c r="B20" i="22"/>
  <c r="C17" i="22"/>
  <c r="B17" i="22"/>
  <c r="B16" i="22"/>
  <c r="F25" i="22"/>
  <c r="E25" i="22"/>
  <c r="E24" i="22"/>
  <c r="U21" i="22"/>
  <c r="T21" i="22"/>
  <c r="T20" i="22"/>
  <c r="R21" i="22"/>
  <c r="Q21" i="22"/>
  <c r="Q20" i="22"/>
  <c r="O21" i="22"/>
  <c r="N21" i="22"/>
  <c r="N20" i="22"/>
  <c r="L21" i="22"/>
  <c r="K21" i="22"/>
  <c r="K20" i="22"/>
  <c r="I21" i="22"/>
  <c r="H21" i="22"/>
  <c r="H20" i="22"/>
  <c r="F21" i="22"/>
  <c r="E21" i="22"/>
  <c r="E20" i="22"/>
  <c r="F17" i="22"/>
  <c r="E17" i="22"/>
  <c r="E16" i="22"/>
  <c r="I17" i="22"/>
  <c r="H17" i="22"/>
  <c r="H16" i="22"/>
  <c r="L17" i="22"/>
  <c r="K17" i="22"/>
  <c r="K16" i="22"/>
  <c r="O17" i="22"/>
  <c r="N17" i="22"/>
  <c r="N16" i="22"/>
  <c r="R17" i="22"/>
  <c r="Q17" i="22"/>
  <c r="Q16" i="22"/>
  <c r="U17" i="22"/>
  <c r="T17" i="22"/>
  <c r="T16" i="22"/>
  <c r="U13" i="22"/>
  <c r="T13" i="22"/>
  <c r="T12" i="22"/>
  <c r="R13" i="22"/>
  <c r="Q13" i="22"/>
  <c r="Q12" i="22"/>
  <c r="O13" i="22"/>
  <c r="N13" i="22"/>
  <c r="N12" i="22"/>
  <c r="L13" i="22"/>
  <c r="K13" i="22"/>
  <c r="K12" i="22"/>
  <c r="I13" i="22"/>
  <c r="H13" i="22"/>
  <c r="H12" i="22"/>
  <c r="E12" i="22"/>
  <c r="C25" i="3"/>
  <c r="B25" i="3"/>
  <c r="B24" i="3"/>
  <c r="C21" i="3"/>
  <c r="B21" i="3"/>
  <c r="B20" i="3"/>
  <c r="C17" i="3"/>
  <c r="B17" i="3"/>
  <c r="B16" i="3"/>
  <c r="F25" i="3"/>
  <c r="E25" i="3"/>
  <c r="E24" i="3"/>
  <c r="I25" i="3"/>
  <c r="H25" i="3"/>
  <c r="H24" i="3"/>
  <c r="L25" i="3"/>
  <c r="K25" i="3"/>
  <c r="K24" i="3"/>
  <c r="O25" i="3"/>
  <c r="N25" i="3"/>
  <c r="N24" i="3"/>
  <c r="F17" i="3"/>
  <c r="E17" i="3"/>
  <c r="E16" i="3"/>
  <c r="F21" i="3"/>
  <c r="E21" i="3"/>
  <c r="E20" i="3"/>
  <c r="I21" i="3"/>
  <c r="H21" i="3"/>
  <c r="H20" i="3"/>
  <c r="I17" i="3"/>
  <c r="H17" i="3"/>
  <c r="H16" i="3"/>
  <c r="I13" i="3"/>
  <c r="H13" i="3"/>
  <c r="H12" i="3"/>
  <c r="L13" i="3"/>
  <c r="K13" i="3"/>
  <c r="K12" i="3"/>
  <c r="L17" i="3"/>
  <c r="K17" i="3"/>
  <c r="K16" i="3"/>
  <c r="L21" i="3"/>
  <c r="K21" i="3"/>
  <c r="K20" i="3"/>
  <c r="O21" i="3"/>
  <c r="N21" i="3"/>
  <c r="N20" i="3"/>
  <c r="O17" i="3"/>
  <c r="N17" i="3"/>
  <c r="N16" i="3"/>
  <c r="O13" i="3"/>
  <c r="N13" i="3"/>
  <c r="N12" i="3"/>
  <c r="R13" i="3"/>
  <c r="Q13" i="3"/>
  <c r="Q12" i="3"/>
  <c r="R17" i="3"/>
  <c r="Q17" i="3"/>
  <c r="Q16" i="3"/>
  <c r="R21" i="3"/>
  <c r="Q21" i="3"/>
  <c r="Q20" i="3"/>
  <c r="U21" i="3"/>
  <c r="T21" i="3"/>
  <c r="T20" i="3"/>
  <c r="U17" i="3"/>
  <c r="T17" i="3"/>
  <c r="T16" i="3"/>
  <c r="U13" i="3"/>
  <c r="T13" i="3"/>
  <c r="T12" i="3"/>
  <c r="E12" i="3"/>
  <c r="B12" i="3"/>
  <c r="N153" i="28"/>
  <c r="C25" i="15"/>
  <c r="B25" i="15"/>
  <c r="B24" i="15"/>
  <c r="C21" i="15"/>
  <c r="B21" i="15"/>
  <c r="B20" i="15"/>
  <c r="C17" i="15"/>
  <c r="B17" i="15"/>
  <c r="B16" i="15"/>
  <c r="F25" i="15"/>
  <c r="E25" i="15"/>
  <c r="E24" i="15"/>
  <c r="F21" i="15"/>
  <c r="E21" i="15"/>
  <c r="E20" i="15"/>
  <c r="F17" i="15"/>
  <c r="E17" i="15"/>
  <c r="E16" i="15"/>
  <c r="I13" i="15"/>
  <c r="H13" i="15"/>
  <c r="H12" i="15"/>
  <c r="I17" i="15"/>
  <c r="H17" i="15"/>
  <c r="H16" i="15"/>
  <c r="I21" i="15"/>
  <c r="H21" i="15"/>
  <c r="H20" i="15"/>
  <c r="L21" i="15"/>
  <c r="K21" i="15"/>
  <c r="K20" i="15"/>
  <c r="L17" i="15"/>
  <c r="K17" i="15"/>
  <c r="K16" i="15"/>
  <c r="L13" i="15"/>
  <c r="K13" i="15"/>
  <c r="K12" i="15"/>
  <c r="O13" i="15"/>
  <c r="N13" i="15"/>
  <c r="N12" i="15"/>
  <c r="O17" i="15"/>
  <c r="N17" i="15"/>
  <c r="N16" i="15"/>
  <c r="O21" i="15"/>
  <c r="N21" i="15"/>
  <c r="N20" i="15"/>
  <c r="U21" i="15"/>
  <c r="T21" i="15"/>
  <c r="T20" i="15"/>
  <c r="R21" i="15"/>
  <c r="Q21" i="15"/>
  <c r="Q20" i="15"/>
  <c r="U17" i="15"/>
  <c r="T17" i="15"/>
  <c r="T16" i="15"/>
  <c r="R17" i="15"/>
  <c r="Q17" i="15"/>
  <c r="Q16" i="15"/>
  <c r="R13" i="15"/>
  <c r="Q13" i="15"/>
  <c r="Q12" i="15"/>
  <c r="U13" i="15"/>
  <c r="T13" i="15"/>
  <c r="T12" i="15"/>
  <c r="U9" i="15"/>
  <c r="T9" i="15"/>
  <c r="T8" i="15"/>
  <c r="R9" i="15"/>
  <c r="Q9" i="15"/>
  <c r="Q8" i="15"/>
  <c r="E12" i="15"/>
  <c r="B12" i="15"/>
  <c r="H153" i="28"/>
  <c r="B24" i="16"/>
  <c r="B177" i="28" s="1"/>
  <c r="B20" i="16"/>
  <c r="B16" i="16"/>
  <c r="B163" i="28" s="1"/>
  <c r="C25" i="17"/>
  <c r="B25" i="17"/>
  <c r="B24" i="17"/>
  <c r="C21" i="17"/>
  <c r="B21" i="17"/>
  <c r="B20" i="17"/>
  <c r="C17" i="17"/>
  <c r="B17" i="17"/>
  <c r="B16" i="17"/>
  <c r="F25" i="17"/>
  <c r="E25" i="17"/>
  <c r="E24" i="17"/>
  <c r="I25" i="17"/>
  <c r="H25" i="17"/>
  <c r="H24" i="17"/>
  <c r="L25" i="17"/>
  <c r="K25" i="17"/>
  <c r="K24" i="17"/>
  <c r="T20" i="17"/>
  <c r="Q20" i="17"/>
  <c r="O21" i="17"/>
  <c r="N21" i="17"/>
  <c r="N20" i="17"/>
  <c r="L21" i="17"/>
  <c r="K21" i="17"/>
  <c r="K20" i="17"/>
  <c r="I21" i="17"/>
  <c r="H21" i="17"/>
  <c r="H20" i="17"/>
  <c r="F21" i="17"/>
  <c r="E21" i="17"/>
  <c r="E20" i="17"/>
  <c r="F17" i="17"/>
  <c r="E17" i="17"/>
  <c r="E16" i="17"/>
  <c r="I17" i="17"/>
  <c r="H17" i="17"/>
  <c r="H16" i="17"/>
  <c r="L17" i="17"/>
  <c r="K17" i="17"/>
  <c r="K16" i="17"/>
  <c r="O17" i="17"/>
  <c r="N17" i="17"/>
  <c r="N16" i="17"/>
  <c r="R17" i="17"/>
  <c r="Q17" i="17"/>
  <c r="Q16" i="17"/>
  <c r="U17" i="17"/>
  <c r="T17" i="17"/>
  <c r="T16" i="17"/>
  <c r="U13" i="17"/>
  <c r="T13" i="17"/>
  <c r="T12" i="17"/>
  <c r="R13" i="17"/>
  <c r="Q13" i="17"/>
  <c r="Q12" i="17"/>
  <c r="O13" i="17"/>
  <c r="N13" i="17"/>
  <c r="N12" i="17"/>
  <c r="L13" i="17"/>
  <c r="K13" i="17"/>
  <c r="K12" i="17"/>
  <c r="I13" i="17"/>
  <c r="H13" i="17"/>
  <c r="H12" i="17"/>
  <c r="E12" i="17"/>
  <c r="B12" i="17"/>
  <c r="N105" i="28"/>
  <c r="C25" i="18"/>
  <c r="B25" i="18"/>
  <c r="C21" i="18"/>
  <c r="B21" i="18"/>
  <c r="B20" i="18"/>
  <c r="C17" i="18"/>
  <c r="B17" i="18"/>
  <c r="B16" i="18"/>
  <c r="F25" i="18"/>
  <c r="E25" i="18"/>
  <c r="E24" i="18"/>
  <c r="I25" i="18"/>
  <c r="H25" i="18"/>
  <c r="H24" i="18"/>
  <c r="L25" i="18"/>
  <c r="K25" i="18"/>
  <c r="K24" i="18"/>
  <c r="U17" i="18"/>
  <c r="T17" i="18"/>
  <c r="T16" i="18"/>
  <c r="R17" i="18"/>
  <c r="Q17" i="18"/>
  <c r="Q16" i="18"/>
  <c r="R13" i="18"/>
  <c r="Q13" i="18"/>
  <c r="Q12" i="18"/>
  <c r="U13" i="18"/>
  <c r="T13" i="18"/>
  <c r="T12" i="18"/>
  <c r="O13" i="18"/>
  <c r="N13" i="18"/>
  <c r="N12" i="18"/>
  <c r="O17" i="18"/>
  <c r="N17" i="18"/>
  <c r="N16" i="18"/>
  <c r="L17" i="18"/>
  <c r="K17" i="18"/>
  <c r="K16" i="18"/>
  <c r="L13" i="18"/>
  <c r="K13" i="18"/>
  <c r="K12" i="18"/>
  <c r="I13" i="18"/>
  <c r="H13" i="18"/>
  <c r="H12" i="18"/>
  <c r="I17" i="18"/>
  <c r="H17" i="18"/>
  <c r="H16" i="18"/>
  <c r="F17" i="18"/>
  <c r="E17" i="18"/>
  <c r="E16" i="18"/>
  <c r="F21" i="18"/>
  <c r="E21" i="18"/>
  <c r="E20" i="18"/>
  <c r="I21" i="18"/>
  <c r="H21" i="18"/>
  <c r="H20" i="18"/>
  <c r="L21" i="18"/>
  <c r="K21" i="18"/>
  <c r="K20" i="18"/>
  <c r="O21" i="18"/>
  <c r="N21" i="18"/>
  <c r="N20" i="18"/>
  <c r="R21" i="18"/>
  <c r="Q21" i="18"/>
  <c r="U21" i="18"/>
  <c r="T20" i="18"/>
  <c r="E12" i="18"/>
  <c r="B12" i="18"/>
  <c r="H105" i="28"/>
  <c r="C25" i="26"/>
  <c r="B25" i="26"/>
  <c r="B24" i="26"/>
  <c r="C21" i="26"/>
  <c r="B21" i="26"/>
  <c r="B20" i="26"/>
  <c r="C17" i="26"/>
  <c r="B17" i="26"/>
  <c r="B16" i="26"/>
  <c r="F21" i="26"/>
  <c r="E21" i="26"/>
  <c r="E20" i="26"/>
  <c r="F25" i="26"/>
  <c r="E25" i="26"/>
  <c r="E24" i="26"/>
  <c r="I25" i="26"/>
  <c r="J25" i="26" s="1"/>
  <c r="H25" i="26"/>
  <c r="I21" i="26"/>
  <c r="H21" i="26"/>
  <c r="H20" i="26"/>
  <c r="L21" i="26"/>
  <c r="K21" i="26"/>
  <c r="K20" i="26"/>
  <c r="O21" i="26"/>
  <c r="N21" i="26"/>
  <c r="N20" i="26"/>
  <c r="R21" i="26"/>
  <c r="Q21" i="26"/>
  <c r="Q20" i="26"/>
  <c r="U21" i="26"/>
  <c r="T21" i="26"/>
  <c r="T20" i="26"/>
  <c r="U17" i="26"/>
  <c r="T17" i="26"/>
  <c r="T16" i="26"/>
  <c r="U13" i="26"/>
  <c r="T13" i="26"/>
  <c r="T12" i="26"/>
  <c r="R13" i="26"/>
  <c r="Q13" i="26"/>
  <c r="Q12" i="26"/>
  <c r="R17" i="26"/>
  <c r="Q17" i="26"/>
  <c r="Q16" i="26"/>
  <c r="O17" i="26"/>
  <c r="N17" i="26"/>
  <c r="N16" i="26"/>
  <c r="O13" i="26"/>
  <c r="N13" i="26"/>
  <c r="N12" i="26"/>
  <c r="F17" i="26"/>
  <c r="E17" i="26"/>
  <c r="E16" i="26"/>
  <c r="I17" i="26"/>
  <c r="H17" i="26"/>
  <c r="H16" i="26"/>
  <c r="I13" i="26"/>
  <c r="H13" i="26"/>
  <c r="H12" i="26"/>
  <c r="L13" i="26"/>
  <c r="K13" i="26"/>
  <c r="K12" i="26"/>
  <c r="L17" i="26"/>
  <c r="K17" i="26"/>
  <c r="K16" i="26"/>
  <c r="E12" i="26"/>
  <c r="B12" i="26"/>
  <c r="B105" i="28"/>
  <c r="C25" i="20"/>
  <c r="B25" i="20"/>
  <c r="B24" i="20"/>
  <c r="C21" i="20"/>
  <c r="B21" i="20"/>
  <c r="B20" i="20"/>
  <c r="C17" i="20"/>
  <c r="B17" i="20"/>
  <c r="B16" i="20"/>
  <c r="F17" i="20"/>
  <c r="E17" i="20"/>
  <c r="E16" i="20"/>
  <c r="I17" i="20"/>
  <c r="H17" i="20"/>
  <c r="H16" i="20"/>
  <c r="L17" i="20"/>
  <c r="K17" i="20"/>
  <c r="K16" i="20"/>
  <c r="R17" i="20"/>
  <c r="Q17" i="20"/>
  <c r="Q16" i="20"/>
  <c r="O17" i="20"/>
  <c r="N17" i="20"/>
  <c r="N16" i="20"/>
  <c r="O21" i="20"/>
  <c r="N21" i="20"/>
  <c r="N20" i="20"/>
  <c r="L21" i="20"/>
  <c r="K21" i="20"/>
  <c r="K20" i="20"/>
  <c r="I21" i="20"/>
  <c r="H21" i="20"/>
  <c r="H20" i="20"/>
  <c r="F21" i="20"/>
  <c r="E21" i="20"/>
  <c r="E20" i="20"/>
  <c r="F25" i="20"/>
  <c r="E25" i="20"/>
  <c r="E24" i="20"/>
  <c r="I25" i="20"/>
  <c r="H25" i="20"/>
  <c r="H24" i="20"/>
  <c r="R21" i="20"/>
  <c r="Q21" i="20"/>
  <c r="Q20" i="20"/>
  <c r="U21" i="20"/>
  <c r="T21" i="20"/>
  <c r="T20" i="20"/>
  <c r="U17" i="20"/>
  <c r="T17" i="20"/>
  <c r="T16" i="20"/>
  <c r="U13" i="20"/>
  <c r="T13" i="20"/>
  <c r="T12" i="20"/>
  <c r="R13" i="20"/>
  <c r="Q13" i="20"/>
  <c r="Q12" i="20"/>
  <c r="O13" i="20"/>
  <c r="N13" i="20"/>
  <c r="N12" i="20"/>
  <c r="L13" i="20"/>
  <c r="K13" i="20"/>
  <c r="K12" i="20"/>
  <c r="U9" i="20"/>
  <c r="V9" i="20" s="1"/>
  <c r="T9" i="20"/>
  <c r="N58" i="28"/>
  <c r="I13" i="20"/>
  <c r="H13" i="20"/>
  <c r="H12" i="20"/>
  <c r="E12" i="20"/>
  <c r="B12" i="20"/>
  <c r="N57" i="28"/>
  <c r="C25" i="21"/>
  <c r="B25" i="21"/>
  <c r="B24" i="21"/>
  <c r="C21" i="21"/>
  <c r="B21" i="21"/>
  <c r="B20" i="21"/>
  <c r="C17" i="21"/>
  <c r="B17" i="21"/>
  <c r="B16" i="21"/>
  <c r="L25" i="21"/>
  <c r="K25" i="21"/>
  <c r="K24" i="21"/>
  <c r="I25" i="21"/>
  <c r="H25" i="21"/>
  <c r="H24" i="21"/>
  <c r="F25" i="21"/>
  <c r="E25" i="21"/>
  <c r="E24" i="21"/>
  <c r="F21" i="21"/>
  <c r="E21" i="21"/>
  <c r="E20" i="21"/>
  <c r="I21" i="21"/>
  <c r="H21" i="21"/>
  <c r="H20" i="21"/>
  <c r="L21" i="21"/>
  <c r="K21" i="21"/>
  <c r="K20" i="21"/>
  <c r="O21" i="21"/>
  <c r="N21" i="21"/>
  <c r="N20" i="21"/>
  <c r="R21" i="21"/>
  <c r="Q21" i="21"/>
  <c r="Q20" i="21"/>
  <c r="U21" i="21"/>
  <c r="T21" i="21"/>
  <c r="T20" i="21"/>
  <c r="U17" i="21"/>
  <c r="T17" i="21"/>
  <c r="T16" i="21"/>
  <c r="U13" i="21"/>
  <c r="T13" i="21"/>
  <c r="T12" i="21"/>
  <c r="R13" i="21"/>
  <c r="Q13" i="21"/>
  <c r="Q12" i="21"/>
  <c r="R17" i="21"/>
  <c r="Q17" i="21"/>
  <c r="Q16" i="21"/>
  <c r="O17" i="21"/>
  <c r="N17" i="21"/>
  <c r="N16" i="21"/>
  <c r="O13" i="21"/>
  <c r="N13" i="21"/>
  <c r="N12" i="21"/>
  <c r="L17" i="21"/>
  <c r="K17" i="21"/>
  <c r="K16" i="21"/>
  <c r="I17" i="21"/>
  <c r="H17" i="21"/>
  <c r="H16" i="21"/>
  <c r="L13" i="21"/>
  <c r="K13" i="21"/>
  <c r="K12" i="21"/>
  <c r="I13" i="21"/>
  <c r="H13" i="21"/>
  <c r="H12" i="21"/>
  <c r="F17" i="21"/>
  <c r="E17" i="21"/>
  <c r="E16" i="21"/>
  <c r="B12" i="21"/>
  <c r="E12" i="21"/>
  <c r="H57" i="28"/>
  <c r="N15" i="28"/>
  <c r="B12" i="23"/>
  <c r="E12" i="23"/>
  <c r="B58" i="28"/>
  <c r="B57" i="28"/>
  <c r="B20" i="25"/>
  <c r="B16" i="25"/>
  <c r="B12" i="25"/>
  <c r="I21" i="28" s="1"/>
  <c r="H42" i="28"/>
  <c r="T16" i="25"/>
  <c r="Q16" i="25"/>
  <c r="N16" i="25"/>
  <c r="K16" i="25"/>
  <c r="H16" i="25"/>
  <c r="E16" i="25"/>
  <c r="E20" i="25"/>
  <c r="H20" i="25"/>
  <c r="K20" i="25"/>
  <c r="N20" i="25"/>
  <c r="T20" i="25"/>
  <c r="Q20" i="25"/>
  <c r="T12" i="25"/>
  <c r="Q12" i="25"/>
  <c r="N12" i="25"/>
  <c r="K12" i="25"/>
  <c r="H12" i="25"/>
  <c r="E12" i="25"/>
  <c r="I22" i="28" s="1"/>
  <c r="B24" i="24"/>
  <c r="B20" i="24"/>
  <c r="B16" i="24"/>
  <c r="D13" i="18" l="1"/>
  <c r="B173" i="28"/>
  <c r="B170" i="28"/>
  <c r="B24" i="28"/>
  <c r="B39" i="28"/>
  <c r="B37" i="28"/>
  <c r="B29" i="28"/>
  <c r="B22" i="28"/>
  <c r="B34" i="28"/>
  <c r="S21" i="17"/>
  <c r="B27" i="28"/>
  <c r="V21" i="17"/>
  <c r="N130" i="28"/>
  <c r="B77" i="28"/>
  <c r="B25" i="28"/>
  <c r="B30" i="28"/>
  <c r="B36" i="28"/>
  <c r="B31" i="28"/>
  <c r="B21" i="28"/>
  <c r="B40" i="28"/>
  <c r="B38" i="28"/>
  <c r="B28" i="28"/>
  <c r="B26" i="28"/>
  <c r="B23" i="28"/>
  <c r="B35" i="28"/>
  <c r="B33" i="28"/>
  <c r="S17" i="17"/>
  <c r="B32" i="28"/>
  <c r="B20" i="28"/>
  <c r="B18" i="28"/>
  <c r="B19" i="28"/>
  <c r="B17" i="28"/>
  <c r="B44" i="28"/>
  <c r="B42" i="28"/>
  <c r="B43" i="28"/>
  <c r="B41" i="28"/>
  <c r="H27" i="28"/>
  <c r="H30" i="28"/>
  <c r="H29" i="28"/>
  <c r="N62" i="28"/>
  <c r="N61" i="28"/>
  <c r="B106" i="28"/>
  <c r="B122" i="28"/>
  <c r="M17" i="26"/>
  <c r="B108" i="28"/>
  <c r="D25" i="26"/>
  <c r="B166" i="28"/>
  <c r="D17" i="16"/>
  <c r="B180" i="28"/>
  <c r="D25" i="16"/>
  <c r="H176" i="28"/>
  <c r="H175" i="28"/>
  <c r="H160" i="28"/>
  <c r="P13" i="15"/>
  <c r="G25" i="22"/>
  <c r="H20" i="28"/>
  <c r="H24" i="28"/>
  <c r="H23" i="28"/>
  <c r="H37" i="28"/>
  <c r="H36" i="28"/>
  <c r="H26" i="28"/>
  <c r="H28" i="28"/>
  <c r="N18" i="28"/>
  <c r="N60" i="28"/>
  <c r="N71" i="28"/>
  <c r="N70" i="28"/>
  <c r="B109" i="28"/>
  <c r="B110" i="28"/>
  <c r="H158" i="28"/>
  <c r="H157" i="28"/>
  <c r="H159" i="28"/>
  <c r="B64" i="28"/>
  <c r="D25" i="22"/>
  <c r="N33" i="28"/>
  <c r="H22" i="28"/>
  <c r="H35" i="28"/>
  <c r="H34" i="28"/>
  <c r="H33" i="28"/>
  <c r="N20" i="28"/>
  <c r="N19" i="28"/>
  <c r="B59" i="28"/>
  <c r="N161" i="28"/>
  <c r="N160" i="28"/>
  <c r="N156" i="28"/>
  <c r="N155" i="28"/>
  <c r="N154" i="28"/>
  <c r="N124" i="28"/>
  <c r="N129" i="28"/>
  <c r="N134" i="28"/>
  <c r="N131" i="28"/>
  <c r="N107" i="28"/>
  <c r="H109" i="28"/>
  <c r="H112" i="28"/>
  <c r="J13" i="18"/>
  <c r="H111" i="28"/>
  <c r="H110" i="28"/>
  <c r="N86" i="28"/>
  <c r="H83" i="28"/>
  <c r="H82" i="28"/>
  <c r="H81" i="28"/>
  <c r="N40" i="28"/>
  <c r="N39" i="28"/>
  <c r="H19" i="28"/>
  <c r="H18" i="28"/>
  <c r="N42" i="28"/>
  <c r="N41" i="28"/>
  <c r="N45" i="28"/>
  <c r="S9" i="23"/>
  <c r="N16" i="28"/>
  <c r="H39" i="28"/>
  <c r="H38" i="28"/>
  <c r="H17" i="28"/>
  <c r="H16" i="28"/>
  <c r="N182" i="28"/>
  <c r="J21" i="25"/>
  <c r="S13" i="21"/>
  <c r="H68" i="28"/>
  <c r="J25" i="21"/>
  <c r="H86" i="28"/>
  <c r="V17" i="20"/>
  <c r="N73" i="28"/>
  <c r="G21" i="20"/>
  <c r="N75" i="28"/>
  <c r="D17" i="20"/>
  <c r="N67" i="28"/>
  <c r="S13" i="26"/>
  <c r="B111" i="28"/>
  <c r="B129" i="28"/>
  <c r="V21" i="18"/>
  <c r="H130" i="28"/>
  <c r="P13" i="18"/>
  <c r="H114" i="28"/>
  <c r="V17" i="18"/>
  <c r="H123" i="28"/>
  <c r="J13" i="17"/>
  <c r="N109" i="28"/>
  <c r="G21" i="17"/>
  <c r="N122" i="28"/>
  <c r="D17" i="17"/>
  <c r="N114" i="28"/>
  <c r="B167" i="28"/>
  <c r="V17" i="15"/>
  <c r="H170" i="28"/>
  <c r="G17" i="15"/>
  <c r="H165" i="28"/>
  <c r="D25" i="15"/>
  <c r="H178" i="28"/>
  <c r="V21" i="3"/>
  <c r="N175" i="28"/>
  <c r="M17" i="3"/>
  <c r="N165" i="28"/>
  <c r="G25" i="3"/>
  <c r="N177" i="28"/>
  <c r="J13" i="22"/>
  <c r="B60" i="28"/>
  <c r="M17" i="22"/>
  <c r="B68" i="28"/>
  <c r="V21" i="22"/>
  <c r="B78" i="28"/>
  <c r="B79" i="28"/>
  <c r="J17" i="23"/>
  <c r="N28" i="28"/>
  <c r="J25" i="24"/>
  <c r="H64" i="28"/>
  <c r="H58" i="28"/>
  <c r="M17" i="21"/>
  <c r="H73" i="28"/>
  <c r="S17" i="21"/>
  <c r="H75" i="28"/>
  <c r="V13" i="21"/>
  <c r="H69" i="28"/>
  <c r="P21" i="21"/>
  <c r="G25" i="21"/>
  <c r="H85" i="28"/>
  <c r="D25" i="21"/>
  <c r="H84" i="28"/>
  <c r="N59" i="28"/>
  <c r="V13" i="20"/>
  <c r="N66" i="28"/>
  <c r="G25" i="20"/>
  <c r="N82" i="28"/>
  <c r="P21" i="20"/>
  <c r="N78" i="28"/>
  <c r="J17" i="20"/>
  <c r="N69" i="28"/>
  <c r="J17" i="26"/>
  <c r="B115" i="28"/>
  <c r="S17" i="26"/>
  <c r="B118" i="28"/>
  <c r="V21" i="26"/>
  <c r="B126" i="28"/>
  <c r="P21" i="26"/>
  <c r="B124" i="28"/>
  <c r="J21" i="26"/>
  <c r="B135" i="28"/>
  <c r="D17" i="26"/>
  <c r="B113" i="28"/>
  <c r="M21" i="18"/>
  <c r="H127" i="28"/>
  <c r="J17" i="18"/>
  <c r="H119" i="28"/>
  <c r="P17" i="18"/>
  <c r="H121" i="28"/>
  <c r="H108" i="28"/>
  <c r="S17" i="18"/>
  <c r="H122" i="28"/>
  <c r="J25" i="18"/>
  <c r="H133" i="28"/>
  <c r="S13" i="17"/>
  <c r="N112" i="28"/>
  <c r="N119" i="28"/>
  <c r="G17" i="17"/>
  <c r="N115" i="28"/>
  <c r="P21" i="17"/>
  <c r="N125" i="28"/>
  <c r="N133" i="28"/>
  <c r="G25" i="17"/>
  <c r="B153" i="28"/>
  <c r="D21" i="16"/>
  <c r="B174" i="28"/>
  <c r="S9" i="15"/>
  <c r="H155" i="28"/>
  <c r="S17" i="15"/>
  <c r="H169" i="28"/>
  <c r="P21" i="15"/>
  <c r="M17" i="15"/>
  <c r="H167" i="28"/>
  <c r="J13" i="15"/>
  <c r="H181" i="28"/>
  <c r="D21" i="15"/>
  <c r="H171" i="28"/>
  <c r="V17" i="3"/>
  <c r="N168" i="28"/>
  <c r="M21" i="3"/>
  <c r="N172" i="28"/>
  <c r="J17" i="3"/>
  <c r="N164" i="28"/>
  <c r="J25" i="3"/>
  <c r="N178" i="28"/>
  <c r="D25" i="3"/>
  <c r="N176" i="28"/>
  <c r="S13" i="22"/>
  <c r="B63" i="28"/>
  <c r="P17" i="22"/>
  <c r="B69" i="28"/>
  <c r="G21" i="22"/>
  <c r="B73" i="28"/>
  <c r="S21" i="22"/>
  <c r="B83" i="28"/>
  <c r="D21" i="22"/>
  <c r="B72" i="28"/>
  <c r="G17" i="23"/>
  <c r="N27" i="28"/>
  <c r="N17" i="28"/>
  <c r="V17" i="23"/>
  <c r="N32" i="28"/>
  <c r="P21" i="23"/>
  <c r="N37" i="28"/>
  <c r="N44" i="28"/>
  <c r="D17" i="23"/>
  <c r="N26" i="28"/>
  <c r="S21" i="24"/>
  <c r="M17" i="24"/>
  <c r="G25" i="24"/>
  <c r="H59" i="28"/>
  <c r="V17" i="21"/>
  <c r="H76" i="28"/>
  <c r="N85" i="28"/>
  <c r="G17" i="20"/>
  <c r="N68" i="28"/>
  <c r="G17" i="26"/>
  <c r="B114" i="28"/>
  <c r="B131" i="28"/>
  <c r="J21" i="18"/>
  <c r="H126" i="28"/>
  <c r="G25" i="18"/>
  <c r="H132" i="28"/>
  <c r="V13" i="17"/>
  <c r="N113" i="28"/>
  <c r="N126" i="28"/>
  <c r="N132" i="28"/>
  <c r="V9" i="15"/>
  <c r="H156" i="28"/>
  <c r="M21" i="15"/>
  <c r="H174" i="28"/>
  <c r="H180" i="28"/>
  <c r="P13" i="3"/>
  <c r="N159" i="28"/>
  <c r="J21" i="3"/>
  <c r="N171" i="28"/>
  <c r="N181" i="28"/>
  <c r="N183" i="28"/>
  <c r="J21" i="22"/>
  <c r="B74" i="28"/>
  <c r="B82" i="28"/>
  <c r="G21" i="23"/>
  <c r="N34" i="28"/>
  <c r="S21" i="23"/>
  <c r="N38" i="28"/>
  <c r="N43" i="28"/>
  <c r="S13" i="24"/>
  <c r="S17" i="24"/>
  <c r="P21" i="24"/>
  <c r="G13" i="24"/>
  <c r="M21" i="24"/>
  <c r="H31" i="28"/>
  <c r="H41" i="28"/>
  <c r="H40" i="28"/>
  <c r="H63" i="28"/>
  <c r="J13" i="21"/>
  <c r="H65" i="28"/>
  <c r="J17" i="21"/>
  <c r="H72" i="28"/>
  <c r="P17" i="21"/>
  <c r="H74" i="28"/>
  <c r="H62" i="28"/>
  <c r="G21" i="21"/>
  <c r="H78" i="28"/>
  <c r="D21" i="21"/>
  <c r="H77" i="28"/>
  <c r="S13" i="20"/>
  <c r="N65" i="28"/>
  <c r="S21" i="20"/>
  <c r="N79" i="28"/>
  <c r="J25" i="20"/>
  <c r="N83" i="28"/>
  <c r="M21" i="20"/>
  <c r="N77" i="28"/>
  <c r="M17" i="20"/>
  <c r="D25" i="20"/>
  <c r="N81" i="28"/>
  <c r="P17" i="26"/>
  <c r="B117" i="28"/>
  <c r="V17" i="26"/>
  <c r="B119" i="28"/>
  <c r="S21" i="26"/>
  <c r="B125" i="28"/>
  <c r="M21" i="26"/>
  <c r="B123" i="28"/>
  <c r="G21" i="26"/>
  <c r="B121" i="28"/>
  <c r="B134" i="28"/>
  <c r="P21" i="18"/>
  <c r="H128" i="28"/>
  <c r="G17" i="18"/>
  <c r="H118" i="28"/>
  <c r="M17" i="18"/>
  <c r="H120" i="28"/>
  <c r="H107" i="28"/>
  <c r="S13" i="18"/>
  <c r="H115" i="28"/>
  <c r="M25" i="18"/>
  <c r="H134" i="28"/>
  <c r="D25" i="18"/>
  <c r="H131" i="28"/>
  <c r="P13" i="17"/>
  <c r="N111" i="28"/>
  <c r="V17" i="17"/>
  <c r="N120" i="28"/>
  <c r="J17" i="17"/>
  <c r="N116" i="28"/>
  <c r="D25" i="17"/>
  <c r="N128" i="28"/>
  <c r="B181" i="28"/>
  <c r="H154" i="28"/>
  <c r="S13" i="15"/>
  <c r="H162" i="28"/>
  <c r="V21" i="15"/>
  <c r="H177" i="28"/>
  <c r="J17" i="15"/>
  <c r="H166" i="28"/>
  <c r="H182" i="28"/>
  <c r="D17" i="15"/>
  <c r="H164" i="28"/>
  <c r="S17" i="3"/>
  <c r="N167" i="28"/>
  <c r="P21" i="3"/>
  <c r="N173" i="28"/>
  <c r="J13" i="3"/>
  <c r="N157" i="28"/>
  <c r="G17" i="3"/>
  <c r="N163" i="28"/>
  <c r="M25" i="3"/>
  <c r="N179" i="28"/>
  <c r="D21" i="3"/>
  <c r="N169" i="28"/>
  <c r="P13" i="22"/>
  <c r="B62" i="28"/>
  <c r="S17" i="22"/>
  <c r="B70" i="28"/>
  <c r="G17" i="22"/>
  <c r="B66" i="28"/>
  <c r="P21" i="22"/>
  <c r="B76" i="28"/>
  <c r="B84" i="28"/>
  <c r="B80" i="28"/>
  <c r="D17" i="22"/>
  <c r="B65" i="28"/>
  <c r="J13" i="23"/>
  <c r="N21" i="28"/>
  <c r="V13" i="23"/>
  <c r="N25" i="28"/>
  <c r="S17" i="23"/>
  <c r="N31" i="28"/>
  <c r="M21" i="23"/>
  <c r="N36" i="28"/>
  <c r="V21" i="24"/>
  <c r="P13" i="24"/>
  <c r="J17" i="24"/>
  <c r="G21" i="24"/>
  <c r="H60" i="28"/>
  <c r="M21" i="21"/>
  <c r="H80" i="28"/>
  <c r="M13" i="20"/>
  <c r="N63" i="28"/>
  <c r="B116" i="28"/>
  <c r="B133" i="28"/>
  <c r="D21" i="26"/>
  <c r="B120" i="28"/>
  <c r="D17" i="18"/>
  <c r="H117" i="28"/>
  <c r="P17" i="17"/>
  <c r="N118" i="28"/>
  <c r="P17" i="15"/>
  <c r="H168" i="28"/>
  <c r="H21" i="28"/>
  <c r="H25" i="28"/>
  <c r="H32" i="28"/>
  <c r="G17" i="21"/>
  <c r="H71" i="28"/>
  <c r="M13" i="21"/>
  <c r="H66" i="28"/>
  <c r="P13" i="21"/>
  <c r="H67" i="28"/>
  <c r="H61" i="28"/>
  <c r="J21" i="21"/>
  <c r="H79" i="28"/>
  <c r="M25" i="21"/>
  <c r="H87" i="28"/>
  <c r="D17" i="21"/>
  <c r="H70" i="28"/>
  <c r="P13" i="20"/>
  <c r="N64" i="28"/>
  <c r="V21" i="20"/>
  <c r="N80" i="28"/>
  <c r="N84" i="28"/>
  <c r="J21" i="20"/>
  <c r="N76" i="28"/>
  <c r="S17" i="20"/>
  <c r="N72" i="28"/>
  <c r="D21" i="20"/>
  <c r="N74" i="28"/>
  <c r="G13" i="26"/>
  <c r="B107" i="28"/>
  <c r="V13" i="26"/>
  <c r="B112" i="28"/>
  <c r="B132" i="28"/>
  <c r="B130" i="28"/>
  <c r="G25" i="26"/>
  <c r="B128" i="28"/>
  <c r="B127" i="28"/>
  <c r="S21" i="18"/>
  <c r="H129" i="28"/>
  <c r="G21" i="18"/>
  <c r="H125" i="28"/>
  <c r="M13" i="18"/>
  <c r="H113" i="28"/>
  <c r="H106" i="28"/>
  <c r="V13" i="18"/>
  <c r="H116" i="28"/>
  <c r="H135" i="28"/>
  <c r="D21" i="18"/>
  <c r="H124" i="28"/>
  <c r="G13" i="17"/>
  <c r="N108" i="28"/>
  <c r="M13" i="17"/>
  <c r="N110" i="28"/>
  <c r="N106" i="28"/>
  <c r="M17" i="17"/>
  <c r="N117" i="28"/>
  <c r="J21" i="17"/>
  <c r="N123" i="28"/>
  <c r="N127" i="28"/>
  <c r="D21" i="17"/>
  <c r="N121" i="28"/>
  <c r="V13" i="15"/>
  <c r="H163" i="28"/>
  <c r="H161" i="28"/>
  <c r="J21" i="15"/>
  <c r="H173" i="28"/>
  <c r="G21" i="15"/>
  <c r="H172" i="28"/>
  <c r="G25" i="15"/>
  <c r="H179" i="28"/>
  <c r="S21" i="3"/>
  <c r="N174" i="28"/>
  <c r="P17" i="3"/>
  <c r="N166" i="28"/>
  <c r="M13" i="3"/>
  <c r="N158" i="28"/>
  <c r="G21" i="3"/>
  <c r="N170" i="28"/>
  <c r="P25" i="3"/>
  <c r="N180" i="28"/>
  <c r="D17" i="3"/>
  <c r="N162" i="28"/>
  <c r="M13" i="22"/>
  <c r="B61" i="28"/>
  <c r="V17" i="22"/>
  <c r="B71" i="28"/>
  <c r="J17" i="22"/>
  <c r="B67" i="28"/>
  <c r="M21" i="22"/>
  <c r="B75" i="28"/>
  <c r="B85" i="28"/>
  <c r="B81" i="28"/>
  <c r="B86" i="28"/>
  <c r="S13" i="23"/>
  <c r="N24" i="28"/>
  <c r="M17" i="23"/>
  <c r="N29" i="28"/>
  <c r="P17" i="23"/>
  <c r="N30" i="28"/>
  <c r="J21" i="23"/>
  <c r="N35" i="28"/>
  <c r="V17" i="24"/>
  <c r="M13" i="24"/>
  <c r="G17" i="24"/>
  <c r="J21" i="24"/>
  <c r="P13" i="23"/>
  <c r="N23" i="28"/>
  <c r="M13" i="23"/>
  <c r="N22" i="28"/>
  <c r="P13" i="26"/>
  <c r="J13" i="20"/>
  <c r="D25" i="23"/>
  <c r="V21" i="23"/>
  <c r="V13" i="3"/>
  <c r="S13" i="3"/>
  <c r="M13" i="15"/>
  <c r="S21" i="15"/>
  <c r="M25" i="17"/>
  <c r="J25" i="17"/>
  <c r="M21" i="17"/>
  <c r="J13" i="26"/>
  <c r="M13" i="26"/>
  <c r="P17" i="20"/>
  <c r="S21" i="21"/>
  <c r="V21" i="21"/>
  <c r="V13" i="22"/>
  <c r="G25" i="23"/>
  <c r="J25" i="23"/>
  <c r="D21" i="23"/>
  <c r="V9" i="23"/>
  <c r="P17" i="24"/>
  <c r="J13" i="24"/>
  <c r="V13" i="24"/>
  <c r="D13" i="16" l="1"/>
  <c r="F13" i="17"/>
  <c r="E13" i="17"/>
  <c r="C13" i="17"/>
  <c r="B13" i="17"/>
  <c r="D13" i="17" s="1"/>
  <c r="F13" i="18"/>
  <c r="E13" i="18"/>
  <c r="F13" i="26"/>
  <c r="E13" i="26"/>
  <c r="C13" i="26"/>
  <c r="B13" i="26"/>
  <c r="D13" i="26" s="1"/>
  <c r="F13" i="20"/>
  <c r="E13" i="20"/>
  <c r="G13" i="20" s="1"/>
  <c r="C13" i="20"/>
  <c r="D13" i="20" s="1"/>
  <c r="B13" i="20"/>
  <c r="F13" i="21"/>
  <c r="E13" i="21"/>
  <c r="C13" i="21"/>
  <c r="B13" i="21"/>
  <c r="D13" i="21" s="1"/>
  <c r="B13" i="3"/>
  <c r="D13" i="3" s="1"/>
  <c r="F13" i="22"/>
  <c r="G13" i="22" s="1"/>
  <c r="E13" i="22"/>
  <c r="C13" i="22"/>
  <c r="B13" i="22"/>
  <c r="D13" i="22" s="1"/>
  <c r="U21" i="25"/>
  <c r="T21" i="25"/>
  <c r="V21" i="25" s="1"/>
  <c r="R21" i="25"/>
  <c r="Q21" i="25"/>
  <c r="S21" i="25" s="1"/>
  <c r="O21" i="25"/>
  <c r="N21" i="25"/>
  <c r="P21" i="25" s="1"/>
  <c r="L21" i="25"/>
  <c r="M21" i="25" s="1"/>
  <c r="K21" i="25"/>
  <c r="I21" i="25"/>
  <c r="H21" i="25"/>
  <c r="F21" i="25"/>
  <c r="E21" i="25"/>
  <c r="G21" i="25" s="1"/>
  <c r="C21" i="25"/>
  <c r="D21" i="25" s="1"/>
  <c r="B21" i="25"/>
  <c r="U17" i="25"/>
  <c r="T17" i="25"/>
  <c r="V17" i="25" s="1"/>
  <c r="R17" i="25"/>
  <c r="Q17" i="25"/>
  <c r="S17" i="25" s="1"/>
  <c r="O17" i="25"/>
  <c r="N17" i="25"/>
  <c r="P17" i="25" s="1"/>
  <c r="L17" i="25"/>
  <c r="K17" i="25"/>
  <c r="M17" i="25" s="1"/>
  <c r="I17" i="25"/>
  <c r="H17" i="25"/>
  <c r="F17" i="25"/>
  <c r="E17" i="25"/>
  <c r="G17" i="25" s="1"/>
  <c r="C17" i="25"/>
  <c r="D17" i="25" s="1"/>
  <c r="B17" i="25"/>
  <c r="F13" i="3"/>
  <c r="G13" i="3" s="1"/>
  <c r="E13" i="3"/>
  <c r="C13" i="3"/>
  <c r="F13" i="15"/>
  <c r="E13" i="15"/>
  <c r="G13" i="15" s="1"/>
  <c r="C13" i="15"/>
  <c r="D13" i="15" s="1"/>
  <c r="B13" i="15"/>
  <c r="F13" i="23"/>
  <c r="E13" i="23"/>
  <c r="G13" i="23" s="1"/>
  <c r="C13" i="23"/>
  <c r="B13" i="23"/>
  <c r="D13" i="23" s="1"/>
  <c r="U13" i="25"/>
  <c r="V13" i="25" s="1"/>
  <c r="T13" i="25"/>
  <c r="R13" i="25"/>
  <c r="Q13" i="25"/>
  <c r="S13" i="25" s="1"/>
  <c r="O13" i="25"/>
  <c r="N13" i="25"/>
  <c r="L13" i="25"/>
  <c r="M13" i="25" s="1"/>
  <c r="K13" i="25"/>
  <c r="I13" i="25"/>
  <c r="J13" i="25" s="1"/>
  <c r="H13" i="25"/>
  <c r="F13" i="25"/>
  <c r="E13" i="25"/>
  <c r="G13" i="25" s="1"/>
  <c r="K22" i="28" s="1"/>
  <c r="C13" i="25"/>
  <c r="B13" i="25"/>
  <c r="C25" i="24"/>
  <c r="D25" i="24" s="1"/>
  <c r="B25" i="24"/>
  <c r="C21" i="24"/>
  <c r="B21" i="24"/>
  <c r="D21" i="24" s="1"/>
  <c r="C17" i="24"/>
  <c r="B17" i="24"/>
  <c r="B13" i="24"/>
  <c r="D13" i="24" s="1"/>
  <c r="C13" i="24"/>
  <c r="G13" i="18" l="1"/>
  <c r="G13" i="21"/>
  <c r="J183" i="28"/>
  <c r="P13" i="25"/>
  <c r="D13" i="25"/>
  <c r="J17" i="25"/>
  <c r="D17" i="24"/>
  <c r="B10" i="26"/>
  <c r="E10" i="26" s="1"/>
  <c r="H10" i="26" s="1"/>
  <c r="K10" i="26" s="1"/>
  <c r="N10" i="26" s="1"/>
  <c r="Q10" i="26" s="1"/>
  <c r="T10" i="26" s="1"/>
  <c r="B14" i="26" s="1"/>
  <c r="E14" i="26" s="1"/>
  <c r="H14" i="26" s="1"/>
  <c r="K14" i="26" s="1"/>
  <c r="N14" i="26" s="1"/>
  <c r="Q14" i="26" s="1"/>
  <c r="T14" i="26" s="1"/>
  <c r="B18" i="26" s="1"/>
  <c r="E18" i="26" s="1"/>
  <c r="H18" i="26" s="1"/>
  <c r="K18" i="26" s="1"/>
  <c r="N18" i="26" s="1"/>
  <c r="Q18" i="26" s="1"/>
  <c r="T18" i="26" s="1"/>
  <c r="B22" i="26" s="1"/>
  <c r="E22" i="26" s="1"/>
  <c r="H22" i="26" s="1"/>
  <c r="K22" i="26" s="1"/>
  <c r="N22" i="26" s="1"/>
  <c r="Q22" i="26" s="1"/>
  <c r="T22" i="26" s="1"/>
  <c r="B10" i="25"/>
  <c r="E10" i="25" s="1"/>
  <c r="H10" i="25" s="1"/>
  <c r="K10" i="25" s="1"/>
  <c r="N10" i="25" s="1"/>
  <c r="Q10" i="25" s="1"/>
  <c r="T10" i="25" s="1"/>
  <c r="B14" i="25" s="1"/>
  <c r="E14" i="25" s="1"/>
  <c r="H14" i="25" s="1"/>
  <c r="K14" i="25" s="1"/>
  <c r="N14" i="25" s="1"/>
  <c r="Q14" i="25" s="1"/>
  <c r="T14" i="25" s="1"/>
  <c r="B18" i="25" s="1"/>
  <c r="E18" i="25" s="1"/>
  <c r="H18" i="25" s="1"/>
  <c r="K18" i="25" s="1"/>
  <c r="N18" i="25" s="1"/>
  <c r="Q18" i="25" s="1"/>
  <c r="T18" i="25" s="1"/>
  <c r="B22" i="25" s="1"/>
  <c r="K22" i="25" s="1"/>
  <c r="N22" i="25" s="1"/>
  <c r="Q22" i="25" s="1"/>
  <c r="T22" i="25" s="1"/>
  <c r="B10" i="24"/>
  <c r="E10" i="24" s="1"/>
  <c r="H10" i="24" s="1"/>
  <c r="K10" i="24" s="1"/>
  <c r="N10" i="24" s="1"/>
  <c r="Q10" i="24" s="1"/>
  <c r="T10" i="24" s="1"/>
  <c r="B14" i="24" s="1"/>
  <c r="E14" i="24" s="1"/>
  <c r="H14" i="24" s="1"/>
  <c r="K14" i="24" s="1"/>
  <c r="N14" i="24" s="1"/>
  <c r="Q14" i="24" s="1"/>
  <c r="T14" i="24" s="1"/>
  <c r="B18" i="24" s="1"/>
  <c r="E18" i="24" s="1"/>
  <c r="H18" i="24" s="1"/>
  <c r="K18" i="24" s="1"/>
  <c r="N18" i="24" s="1"/>
  <c r="Q18" i="24" s="1"/>
  <c r="T18" i="24" s="1"/>
  <c r="B22" i="24" s="1"/>
  <c r="E22" i="24" s="1"/>
  <c r="H22" i="24" s="1"/>
  <c r="K22" i="24" s="1"/>
  <c r="N22" i="24" s="1"/>
  <c r="Q22" i="24" s="1"/>
  <c r="T22" i="24" s="1"/>
  <c r="B26" i="24" s="1"/>
  <c r="K26" i="24" s="1"/>
  <c r="N26" i="24" s="1"/>
  <c r="Q26" i="24" s="1"/>
  <c r="T26" i="24" s="1"/>
  <c r="Q6" i="23"/>
  <c r="T6" i="23" s="1"/>
  <c r="B10" i="23" s="1"/>
  <c r="E10" i="23" s="1"/>
  <c r="H10" i="23" s="1"/>
  <c r="K10" i="23" s="1"/>
  <c r="N10" i="23" s="1"/>
  <c r="Q10" i="23" s="1"/>
  <c r="T10" i="23" s="1"/>
  <c r="B14" i="23" s="1"/>
  <c r="E14" i="23" s="1"/>
  <c r="H14" i="23" s="1"/>
  <c r="K14" i="23" s="1"/>
  <c r="N14" i="23" s="1"/>
  <c r="Q14" i="23" s="1"/>
  <c r="T14" i="23" s="1"/>
  <c r="B18" i="23" s="1"/>
  <c r="E18" i="23" s="1"/>
  <c r="H18" i="23" s="1"/>
  <c r="K18" i="23" s="1"/>
  <c r="N18" i="23" s="1"/>
  <c r="Q18" i="23" s="1"/>
  <c r="T18" i="23" s="1"/>
  <c r="B22" i="23" s="1"/>
  <c r="E22" i="23" s="1"/>
  <c r="H22" i="23" s="1"/>
  <c r="K22" i="23" s="1"/>
  <c r="B10" i="22"/>
  <c r="E10" i="22" s="1"/>
  <c r="H10" i="22" s="1"/>
  <c r="K10" i="22" s="1"/>
  <c r="N10" i="22" s="1"/>
  <c r="Q10" i="22" s="1"/>
  <c r="T10" i="22" s="1"/>
  <c r="B14" i="22" s="1"/>
  <c r="E14" i="22" s="1"/>
  <c r="H14" i="22" s="1"/>
  <c r="K14" i="22" s="1"/>
  <c r="N14" i="22" s="1"/>
  <c r="Q14" i="22" s="1"/>
  <c r="T14" i="22" s="1"/>
  <c r="B18" i="22" s="1"/>
  <c r="E18" i="22" s="1"/>
  <c r="H18" i="22" s="1"/>
  <c r="K18" i="22" s="1"/>
  <c r="N18" i="22" s="1"/>
  <c r="Q18" i="22" s="1"/>
  <c r="T18" i="22" s="1"/>
  <c r="B22" i="22" s="1"/>
  <c r="E22" i="22" s="1"/>
  <c r="H22" i="22" s="1"/>
  <c r="K22" i="22" s="1"/>
  <c r="N22" i="22" s="1"/>
  <c r="Q22" i="22" s="1"/>
  <c r="B10" i="21"/>
  <c r="E10" i="21" s="1"/>
  <c r="H10" i="21" s="1"/>
  <c r="K10" i="21" s="1"/>
  <c r="N10" i="21" s="1"/>
  <c r="Q10" i="21" s="1"/>
  <c r="T10" i="21" s="1"/>
  <c r="B14" i="21" s="1"/>
  <c r="E14" i="21" s="1"/>
  <c r="H14" i="21" s="1"/>
  <c r="K14" i="21" s="1"/>
  <c r="N14" i="21" s="1"/>
  <c r="Q14" i="21" s="1"/>
  <c r="T14" i="21" s="1"/>
  <c r="T6" i="20"/>
  <c r="B10" i="20" s="1"/>
  <c r="E10" i="20" s="1"/>
  <c r="H10" i="20" s="1"/>
  <c r="K10" i="20" s="1"/>
  <c r="N10" i="20" s="1"/>
  <c r="Q10" i="20" s="1"/>
  <c r="T10" i="20" s="1"/>
  <c r="B14" i="20" s="1"/>
  <c r="E14" i="20" s="1"/>
  <c r="H14" i="20" s="1"/>
  <c r="K14" i="20" s="1"/>
  <c r="N14" i="20" s="1"/>
  <c r="Q14" i="20" s="1"/>
  <c r="T14" i="20" s="1"/>
  <c r="B18" i="20" s="1"/>
  <c r="E18" i="20" s="1"/>
  <c r="H18" i="20" s="1"/>
  <c r="K18" i="20" s="1"/>
  <c r="N18" i="20" s="1"/>
  <c r="Q18" i="20" s="1"/>
  <c r="T18" i="20" s="1"/>
  <c r="B22" i="20" s="1"/>
  <c r="E22" i="20" s="1"/>
  <c r="H22" i="20" s="1"/>
  <c r="Q22" i="20" s="1"/>
  <c r="T22" i="20" s="1"/>
  <c r="B10" i="18"/>
  <c r="E10" i="18" s="1"/>
  <c r="H10" i="18" s="1"/>
  <c r="K10" i="18" s="1"/>
  <c r="N10" i="18" s="1"/>
  <c r="Q10" i="18" s="1"/>
  <c r="T10" i="18" s="1"/>
  <c r="B14" i="18" s="1"/>
  <c r="E14" i="18" s="1"/>
  <c r="H14" i="18" s="1"/>
  <c r="K14" i="18" s="1"/>
  <c r="N14" i="18" s="1"/>
  <c r="Q14" i="18" s="1"/>
  <c r="T14" i="18" s="1"/>
  <c r="B18" i="18" s="1"/>
  <c r="E18" i="18" s="1"/>
  <c r="H18" i="18" s="1"/>
  <c r="K18" i="18" s="1"/>
  <c r="N18" i="18" s="1"/>
  <c r="Q18" i="18" s="1"/>
  <c r="T18" i="18" s="1"/>
  <c r="B22" i="18" s="1"/>
  <c r="E22" i="18" s="1"/>
  <c r="H22" i="18" s="1"/>
  <c r="N22" i="18" s="1"/>
  <c r="Q22" i="18" s="1"/>
  <c r="T22" i="18" s="1"/>
  <c r="B10" i="17"/>
  <c r="E10" i="17" s="1"/>
  <c r="H10" i="17" s="1"/>
  <c r="K10" i="17" s="1"/>
  <c r="N10" i="17" s="1"/>
  <c r="Q10" i="17" s="1"/>
  <c r="T10" i="17" s="1"/>
  <c r="B14" i="17" s="1"/>
  <c r="E14" i="17" s="1"/>
  <c r="H14" i="17" s="1"/>
  <c r="K14" i="17" s="1"/>
  <c r="N14" i="17" s="1"/>
  <c r="Q14" i="17" s="1"/>
  <c r="T14" i="17" s="1"/>
  <c r="B18" i="17" s="1"/>
  <c r="E18" i="17" s="1"/>
  <c r="H18" i="17" s="1"/>
  <c r="K18" i="17" s="1"/>
  <c r="N18" i="17" s="1"/>
  <c r="Q18" i="17" s="1"/>
  <c r="T18" i="17" s="1"/>
  <c r="B22" i="17" s="1"/>
  <c r="E22" i="17" s="1"/>
  <c r="H22" i="17" s="1"/>
  <c r="K22" i="17" s="1"/>
  <c r="T6" i="16"/>
  <c r="B10" i="16" s="1"/>
  <c r="E10" i="16" s="1"/>
  <c r="H10" i="16" s="1"/>
  <c r="K10" i="16" s="1"/>
  <c r="N10" i="16" s="1"/>
  <c r="Q10" i="16" s="1"/>
  <c r="T10" i="16" s="1"/>
  <c r="B14" i="16" s="1"/>
  <c r="E14" i="16" s="1"/>
  <c r="H14" i="16" s="1"/>
  <c r="K14" i="16" s="1"/>
  <c r="N14" i="16" s="1"/>
  <c r="Q14" i="16" s="1"/>
  <c r="T14" i="16" s="1"/>
  <c r="B18" i="16" s="1"/>
  <c r="E18" i="16" s="1"/>
  <c r="H18" i="16" s="1"/>
  <c r="K18" i="16" s="1"/>
  <c r="N18" i="16" s="1"/>
  <c r="Q18" i="16" s="1"/>
  <c r="T18" i="16" s="1"/>
  <c r="B22" i="16" s="1"/>
  <c r="E22" i="16" s="1"/>
  <c r="H22" i="16" s="1"/>
  <c r="K22" i="16" s="1"/>
  <c r="N22" i="16" s="1"/>
  <c r="Q22" i="16" s="1"/>
  <c r="T22" i="16" s="1"/>
  <c r="Q6" i="15"/>
  <c r="T6" i="15" s="1"/>
  <c r="B10" i="15" s="1"/>
  <c r="E10" i="15" s="1"/>
  <c r="H10" i="15" s="1"/>
  <c r="K10" i="15" s="1"/>
  <c r="N10" i="15" s="1"/>
  <c r="Q10" i="15" s="1"/>
  <c r="T10" i="15" s="1"/>
  <c r="B14" i="15" s="1"/>
  <c r="E14" i="15" s="1"/>
  <c r="H14" i="15" s="1"/>
  <c r="K14" i="15" s="1"/>
  <c r="N14" i="15" s="1"/>
  <c r="Q14" i="15" s="1"/>
  <c r="T14" i="15" s="1"/>
  <c r="B18" i="15" s="1"/>
  <c r="E18" i="15" s="1"/>
  <c r="H18" i="15" s="1"/>
  <c r="K18" i="15" s="1"/>
  <c r="B10" i="3"/>
  <c r="E10" i="3" s="1"/>
  <c r="H10" i="3" s="1"/>
  <c r="K10" i="3" s="1"/>
  <c r="N10" i="3" s="1"/>
  <c r="Q10" i="3" s="1"/>
  <c r="T10" i="3" s="1"/>
  <c r="B14" i="3" s="1"/>
  <c r="E14" i="3" s="1"/>
  <c r="H14" i="3" s="1"/>
  <c r="K14" i="3" s="1"/>
  <c r="N14" i="3" s="1"/>
  <c r="Q14" i="3" s="1"/>
  <c r="T14" i="3" s="1"/>
  <c r="B18" i="3" s="1"/>
  <c r="E18" i="3" s="1"/>
  <c r="H18" i="3" s="1"/>
  <c r="K18" i="3" s="1"/>
  <c r="N18" i="3" s="1"/>
  <c r="Q18" i="3" s="1"/>
  <c r="T18" i="3" s="1"/>
  <c r="B22" i="3" s="1"/>
  <c r="E22" i="3" s="1"/>
  <c r="H22" i="3" s="1"/>
  <c r="K22" i="3" s="1"/>
  <c r="N22" i="3" s="1"/>
  <c r="U1" i="25" l="1"/>
  <c r="J43" i="28" s="1"/>
  <c r="K21" i="28"/>
  <c r="J88" i="28"/>
  <c r="P87" i="28"/>
  <c r="J136" i="28"/>
  <c r="P135" i="28"/>
  <c r="N18" i="15"/>
  <c r="Q18" i="15" s="1"/>
  <c r="T18" i="15" s="1"/>
  <c r="B22" i="15" s="1"/>
  <c r="E22" i="15" s="1"/>
  <c r="P46" i="28"/>
  <c r="D136" i="28" l="1"/>
  <c r="D184" i="28"/>
  <c r="P184" i="28"/>
  <c r="D46" i="28"/>
  <c r="M6" i="28"/>
  <c r="D87" i="28"/>
</calcChain>
</file>

<file path=xl/sharedStrings.xml><?xml version="1.0" encoding="utf-8"?>
<sst xmlns="http://schemas.openxmlformats.org/spreadsheetml/2006/main" count="1399" uniqueCount="858">
  <si>
    <t>PHX</t>
  </si>
  <si>
    <t>JAN</t>
  </si>
  <si>
    <t>FEB</t>
  </si>
  <si>
    <t>MAR</t>
  </si>
  <si>
    <t>APR</t>
  </si>
  <si>
    <t>MAY</t>
  </si>
  <si>
    <t>JUN</t>
  </si>
  <si>
    <t>JUL</t>
  </si>
  <si>
    <t>AUG</t>
  </si>
  <si>
    <t>SEP</t>
  </si>
  <si>
    <t>OCT</t>
  </si>
  <si>
    <t>NOV</t>
  </si>
  <si>
    <t>DEC</t>
  </si>
  <si>
    <t>ABI</t>
  </si>
  <si>
    <t>ABQ</t>
  </si>
  <si>
    <t>ACA</t>
  </si>
  <si>
    <t>ACT</t>
  </si>
  <si>
    <t>AEX</t>
  </si>
  <si>
    <t>AGU</t>
  </si>
  <si>
    <t>ALB</t>
  </si>
  <si>
    <t>AMA</t>
  </si>
  <si>
    <t>AMS</t>
  </si>
  <si>
    <t>ANC</t>
  </si>
  <si>
    <t>ANU</t>
  </si>
  <si>
    <t>ARN</t>
  </si>
  <si>
    <t>ASU</t>
  </si>
  <si>
    <t>ATL</t>
  </si>
  <si>
    <t>AUA</t>
  </si>
  <si>
    <t>AUS</t>
  </si>
  <si>
    <t>AXA</t>
  </si>
  <si>
    <t>AZO</t>
  </si>
  <si>
    <t>BCN</t>
  </si>
  <si>
    <t>BDA</t>
  </si>
  <si>
    <t>BDL</t>
  </si>
  <si>
    <t>BGI</t>
  </si>
  <si>
    <t>BHM</t>
  </si>
  <si>
    <t>BJX</t>
  </si>
  <si>
    <t>BMI</t>
  </si>
  <si>
    <t>BNA</t>
  </si>
  <si>
    <t>BOG</t>
  </si>
  <si>
    <t>BOS</t>
  </si>
  <si>
    <t>BRU</t>
  </si>
  <si>
    <t>BSB</t>
  </si>
  <si>
    <t>BTR</t>
  </si>
  <si>
    <t>BUF</t>
  </si>
  <si>
    <t>BUD</t>
  </si>
  <si>
    <t>BUR</t>
  </si>
  <si>
    <t>BWI</t>
  </si>
  <si>
    <t>BZE</t>
  </si>
  <si>
    <t>CCS</t>
  </si>
  <si>
    <t>CDG</t>
  </si>
  <si>
    <t>CHS</t>
  </si>
  <si>
    <t>CID</t>
  </si>
  <si>
    <t>CLE</t>
  </si>
  <si>
    <t>CLL</t>
  </si>
  <si>
    <t>CLO</t>
  </si>
  <si>
    <t>CLT</t>
  </si>
  <si>
    <t>CMH</t>
  </si>
  <si>
    <t>CMI</t>
  </si>
  <si>
    <t>CNF</t>
  </si>
  <si>
    <t>COS</t>
  </si>
  <si>
    <t>CRP</t>
  </si>
  <si>
    <t>CUN</t>
  </si>
  <si>
    <t>CUR</t>
  </si>
  <si>
    <t>CUU</t>
  </si>
  <si>
    <t>CVG</t>
  </si>
  <si>
    <t>CWA</t>
  </si>
  <si>
    <t>CZM</t>
  </si>
  <si>
    <t>DEL</t>
  </si>
  <si>
    <t>DAY</t>
  </si>
  <si>
    <t>DBQ</t>
  </si>
  <si>
    <t>DCA</t>
  </si>
  <si>
    <t>DEN</t>
  </si>
  <si>
    <t>DFW</t>
  </si>
  <si>
    <t>DOM</t>
  </si>
  <si>
    <t>DSM</t>
  </si>
  <si>
    <t>DTW</t>
  </si>
  <si>
    <t>DUB</t>
  </si>
  <si>
    <t>EGE</t>
  </si>
  <si>
    <t>EIS</t>
  </si>
  <si>
    <t>ELP</t>
  </si>
  <si>
    <t>EVV</t>
  </si>
  <si>
    <t>EWR</t>
  </si>
  <si>
    <t>EYW</t>
  </si>
  <si>
    <t>EZE</t>
  </si>
  <si>
    <t>FAT</t>
  </si>
  <si>
    <t>FCO</t>
  </si>
  <si>
    <t>FDF</t>
  </si>
  <si>
    <t>FLL</t>
  </si>
  <si>
    <t>FPO</t>
  </si>
  <si>
    <t>FRA</t>
  </si>
  <si>
    <t>FSM</t>
  </si>
  <si>
    <t>FWA</t>
  </si>
  <si>
    <t>GCM</t>
  </si>
  <si>
    <t>GDL</t>
  </si>
  <si>
    <t>GGG</t>
  </si>
  <si>
    <t>GGT</t>
  </si>
  <si>
    <t>GHB</t>
  </si>
  <si>
    <t>GIG</t>
  </si>
  <si>
    <t>GLA</t>
  </si>
  <si>
    <t>GND</t>
  </si>
  <si>
    <t>GRB</t>
  </si>
  <si>
    <t>GRK</t>
  </si>
  <si>
    <t>GRR</t>
  </si>
  <si>
    <t>GRU</t>
  </si>
  <si>
    <t>GSO</t>
  </si>
  <si>
    <t>GSP</t>
  </si>
  <si>
    <t>GUA</t>
  </si>
  <si>
    <t>GUC</t>
  </si>
  <si>
    <t>GYE</t>
  </si>
  <si>
    <t>HDN</t>
  </si>
  <si>
    <t>HEL</t>
  </si>
  <si>
    <t>HND</t>
  </si>
  <si>
    <t>HNL</t>
  </si>
  <si>
    <t>HOU</t>
  </si>
  <si>
    <t>HPN</t>
  </si>
  <si>
    <t>HSV</t>
  </si>
  <si>
    <t>IAD</t>
  </si>
  <si>
    <t>IAH</t>
  </si>
  <si>
    <t>ICT</t>
  </si>
  <si>
    <t>IND</t>
  </si>
  <si>
    <t>JAC</t>
  </si>
  <si>
    <t>JAX</t>
  </si>
  <si>
    <t>JFK</t>
  </si>
  <si>
    <t>KIN</t>
  </si>
  <si>
    <t>KIX</t>
  </si>
  <si>
    <t>KOA</t>
  </si>
  <si>
    <t>LAS</t>
  </si>
  <si>
    <t>LAW</t>
  </si>
  <si>
    <t>LAX</t>
  </si>
  <si>
    <t>LBB</t>
  </si>
  <si>
    <t>LCH</t>
  </si>
  <si>
    <t>LFT</t>
  </si>
  <si>
    <t>LGA</t>
  </si>
  <si>
    <t>LGW</t>
  </si>
  <si>
    <t>LHR</t>
  </si>
  <si>
    <t>LIH</t>
  </si>
  <si>
    <t>LIM</t>
  </si>
  <si>
    <t>LIR</t>
  </si>
  <si>
    <t>LIT</t>
  </si>
  <si>
    <t>LPB</t>
  </si>
  <si>
    <t>LRD</t>
  </si>
  <si>
    <t>LRM</t>
  </si>
  <si>
    <t>LSE</t>
  </si>
  <si>
    <t>MAD</t>
  </si>
  <si>
    <t>MAF</t>
  </si>
  <si>
    <t>MAN</t>
  </si>
  <si>
    <t>MBJ</t>
  </si>
  <si>
    <t>MCI</t>
  </si>
  <si>
    <t>MCO</t>
  </si>
  <si>
    <t>MDE</t>
  </si>
  <si>
    <t>MDT</t>
  </si>
  <si>
    <t>MEM</t>
  </si>
  <si>
    <t>MEX</t>
  </si>
  <si>
    <t>MFE</t>
  </si>
  <si>
    <t>MGA</t>
  </si>
  <si>
    <t>MHH</t>
  </si>
  <si>
    <t>MIA</t>
  </si>
  <si>
    <t>MKE</t>
  </si>
  <si>
    <t>MLI</t>
  </si>
  <si>
    <t>MOB</t>
  </si>
  <si>
    <t>MRY</t>
  </si>
  <si>
    <t>MSN</t>
  </si>
  <si>
    <t>MSP</t>
  </si>
  <si>
    <t>MSY</t>
  </si>
  <si>
    <t>MTJ</t>
  </si>
  <si>
    <t>MTY</t>
  </si>
  <si>
    <t>MVD</t>
  </si>
  <si>
    <t>MXP</t>
  </si>
  <si>
    <t>MZT</t>
  </si>
  <si>
    <t>NAS</t>
  </si>
  <si>
    <t>NGO</t>
  </si>
  <si>
    <t>NRT</t>
  </si>
  <si>
    <t>OAK</t>
  </si>
  <si>
    <t>OGG</t>
  </si>
  <si>
    <t>OKC</t>
  </si>
  <si>
    <t>OMA</t>
  </si>
  <si>
    <t>ONT</t>
  </si>
  <si>
    <t>ORD</t>
  </si>
  <si>
    <t>ORF</t>
  </si>
  <si>
    <t>PAP</t>
  </si>
  <si>
    <t>PBC</t>
  </si>
  <si>
    <t>PBI</t>
  </si>
  <si>
    <t>PDX</t>
  </si>
  <si>
    <t>PEK</t>
  </si>
  <si>
    <t>PHL</t>
  </si>
  <si>
    <t>PIA</t>
  </si>
  <si>
    <t>PIT</t>
  </si>
  <si>
    <t>PLS</t>
  </si>
  <si>
    <t>POA</t>
  </si>
  <si>
    <t>POP</t>
  </si>
  <si>
    <t>POS</t>
  </si>
  <si>
    <t>PSE</t>
  </si>
  <si>
    <t>PSP</t>
  </si>
  <si>
    <t>PTP</t>
  </si>
  <si>
    <t>PTY</t>
  </si>
  <si>
    <t>PUJ</t>
  </si>
  <si>
    <t>PVD</t>
  </si>
  <si>
    <t>PVG</t>
  </si>
  <si>
    <t>PVR</t>
  </si>
  <si>
    <t>RDU</t>
  </si>
  <si>
    <t>REC</t>
  </si>
  <si>
    <t>RIC</t>
  </si>
  <si>
    <t>RNO</t>
  </si>
  <si>
    <t>ROC</t>
  </si>
  <si>
    <t>RST</t>
  </si>
  <si>
    <t>RSW</t>
  </si>
  <si>
    <t>SAL</t>
  </si>
  <si>
    <t>SAN</t>
  </si>
  <si>
    <t>SAP</t>
  </si>
  <si>
    <t>SAT</t>
  </si>
  <si>
    <t>SAV</t>
  </si>
  <si>
    <t>SBA</t>
  </si>
  <si>
    <t>SBP</t>
  </si>
  <si>
    <t>SCL</t>
  </si>
  <si>
    <t>SDF</t>
  </si>
  <si>
    <t>SDQ</t>
  </si>
  <si>
    <t>SEA</t>
  </si>
  <si>
    <t>SFO</t>
  </si>
  <si>
    <t>SGF</t>
  </si>
  <si>
    <t>SHV</t>
  </si>
  <si>
    <t>SJC</t>
  </si>
  <si>
    <t>SJD</t>
  </si>
  <si>
    <t>SJO</t>
  </si>
  <si>
    <t>SJT</t>
  </si>
  <si>
    <t>SJU</t>
  </si>
  <si>
    <t>SKB</t>
  </si>
  <si>
    <t>SLC</t>
  </si>
  <si>
    <t>SLP</t>
  </si>
  <si>
    <t>SLU</t>
  </si>
  <si>
    <t>SMF</t>
  </si>
  <si>
    <t>SNA</t>
  </si>
  <si>
    <t>SPI</t>
  </si>
  <si>
    <t>SPS</t>
  </si>
  <si>
    <t>SSA</t>
  </si>
  <si>
    <t>STI</t>
  </si>
  <si>
    <t>STL</t>
  </si>
  <si>
    <t>STT</t>
  </si>
  <si>
    <t>STX</t>
  </si>
  <si>
    <t>SVD</t>
  </si>
  <si>
    <t>SVO</t>
  </si>
  <si>
    <t>SWF</t>
  </si>
  <si>
    <t>SXM</t>
  </si>
  <si>
    <t>SYR</t>
  </si>
  <si>
    <t>TGU</t>
  </si>
  <si>
    <t>TOL</t>
  </si>
  <si>
    <t>TPA</t>
  </si>
  <si>
    <t>TRC</t>
  </si>
  <si>
    <t>TUL</t>
  </si>
  <si>
    <t>TUS</t>
  </si>
  <si>
    <t>TVC</t>
  </si>
  <si>
    <t>TXK</t>
  </si>
  <si>
    <t>TYR</t>
  </si>
  <si>
    <t>TYS</t>
  </si>
  <si>
    <t>UIO</t>
  </si>
  <si>
    <t>UVF</t>
  </si>
  <si>
    <t>VLN</t>
  </si>
  <si>
    <t>VVI</t>
  </si>
  <si>
    <t>XNA</t>
  </si>
  <si>
    <t>YEG</t>
  </si>
  <si>
    <t>YHZ</t>
  </si>
  <si>
    <t>YOW</t>
  </si>
  <si>
    <t>YUL</t>
  </si>
  <si>
    <t>YVR</t>
  </si>
  <si>
    <t>YYC</t>
  </si>
  <si>
    <t>YYZ</t>
  </si>
  <si>
    <t>ZIH</t>
  </si>
  <si>
    <t>ZRH</t>
  </si>
  <si>
    <t>HKG</t>
  </si>
  <si>
    <t>SYD</t>
  </si>
  <si>
    <t>AKL</t>
  </si>
  <si>
    <t>BOI</t>
  </si>
  <si>
    <t>CAK</t>
  </si>
  <si>
    <t>ITO</t>
  </si>
  <si>
    <t>DUS</t>
  </si>
  <si>
    <t>CITY</t>
  </si>
  <si>
    <t>Sunday</t>
  </si>
  <si>
    <t>Monday</t>
  </si>
  <si>
    <t>Tuesday</t>
  </si>
  <si>
    <t>Wednesday</t>
  </si>
  <si>
    <t>Thursday</t>
  </si>
  <si>
    <t>Friday</t>
  </si>
  <si>
    <t>Saturday</t>
  </si>
  <si>
    <t>CITY2</t>
  </si>
  <si>
    <t>Abilene, TX</t>
  </si>
  <si>
    <t>Monthly Total</t>
  </si>
  <si>
    <t>FEBRUARY</t>
  </si>
  <si>
    <t>MARCH</t>
  </si>
  <si>
    <t>APRIL</t>
  </si>
  <si>
    <t>JUNE</t>
  </si>
  <si>
    <t>JULY</t>
  </si>
  <si>
    <t>AUGUST</t>
  </si>
  <si>
    <t>SEPTEMBER</t>
  </si>
  <si>
    <t>OCTOBER</t>
  </si>
  <si>
    <t>NOVEMBER</t>
  </si>
  <si>
    <t>DECEMBER</t>
  </si>
  <si>
    <t>JANUARY</t>
  </si>
  <si>
    <t>Waco, TX</t>
  </si>
  <si>
    <t>Alexandria, LA</t>
  </si>
  <si>
    <t>Albuquerque, NM</t>
  </si>
  <si>
    <t>Acapulco, MX</t>
  </si>
  <si>
    <t>Aguascalientes, MX</t>
  </si>
  <si>
    <t>Auckland, NZ</t>
  </si>
  <si>
    <t>Albany NY</t>
  </si>
  <si>
    <t>Amarillo, TX</t>
  </si>
  <si>
    <t>Amsterdam, NE</t>
  </si>
  <si>
    <t>Osburn, Antingua/Barbuda</t>
  </si>
  <si>
    <t>Stockholm, Sweden</t>
  </si>
  <si>
    <t>Atlanta, GA</t>
  </si>
  <si>
    <t>Austin, TX</t>
  </si>
  <si>
    <t>Kalamazoo, MI</t>
  </si>
  <si>
    <t>Barcelona, Spain</t>
  </si>
  <si>
    <t>Hartford, CT</t>
  </si>
  <si>
    <t>Birmingham, AL</t>
  </si>
  <si>
    <t>Bloomington, IL</t>
  </si>
  <si>
    <t>Nashville, TN</t>
  </si>
  <si>
    <t>Boise, ID</t>
  </si>
  <si>
    <t>Boston, MA</t>
  </si>
  <si>
    <t>Brussels, Belgium</t>
  </si>
  <si>
    <t>Baton Rogue, LA</t>
  </si>
  <si>
    <t>Budapest, Hungary</t>
  </si>
  <si>
    <t>Buffalo, NY</t>
  </si>
  <si>
    <t>Baltimore, MD</t>
  </si>
  <si>
    <t>Belize City, Belize</t>
  </si>
  <si>
    <t>Akron/Canton, OH</t>
  </si>
  <si>
    <t>Paris, France</t>
  </si>
  <si>
    <t>Charleston, SC</t>
  </si>
  <si>
    <t>Cedar Rapids, IL</t>
  </si>
  <si>
    <t>Cleveland, OH</t>
  </si>
  <si>
    <t>College Station, TX</t>
  </si>
  <si>
    <t>Charlotte, SC</t>
  </si>
  <si>
    <t>Columbus, OH</t>
  </si>
  <si>
    <t>Champaign, Il</t>
  </si>
  <si>
    <t>Colorado Springs, CO</t>
  </si>
  <si>
    <t>Corpus Christi, TX</t>
  </si>
  <si>
    <t>Cancun, MX</t>
  </si>
  <si>
    <t>Cincinnati, OH</t>
  </si>
  <si>
    <t>Dayton, OH</t>
  </si>
  <si>
    <t>Dubuque, IA</t>
  </si>
  <si>
    <t>Washington, DC</t>
  </si>
  <si>
    <t>New Delhi, India</t>
  </si>
  <si>
    <t>Denver, CO</t>
  </si>
  <si>
    <t>Des Moines, IA</t>
  </si>
  <si>
    <t>Detriot, MI</t>
  </si>
  <si>
    <t>Dublin, Ireland</t>
  </si>
  <si>
    <t>Cozumel, MX</t>
  </si>
  <si>
    <t>Vail, Colorado</t>
  </si>
  <si>
    <t>El Paso, TX</t>
  </si>
  <si>
    <t>Fresno, CA</t>
  </si>
  <si>
    <t>Rome, Italy</t>
  </si>
  <si>
    <t>Fort Lauderdale, FL</t>
  </si>
  <si>
    <t>Grand Bahama, Bahamas</t>
  </si>
  <si>
    <t>Frankfurt, Germany</t>
  </si>
  <si>
    <t>Rio De Janeiro, Brazil</t>
  </si>
  <si>
    <t>Glascow, Scotland</t>
  </si>
  <si>
    <t>Greensboro, NC</t>
  </si>
  <si>
    <t>Greensville, SC</t>
  </si>
  <si>
    <t>Haneda/Toyko, Japan</t>
  </si>
  <si>
    <t>Hong Kong, Hong Kong</t>
  </si>
  <si>
    <t>Steamboat Springs, CO</t>
  </si>
  <si>
    <t>Honolulu, HI</t>
  </si>
  <si>
    <t>Houston, TX</t>
  </si>
  <si>
    <t>White Plains, NY</t>
  </si>
  <si>
    <t>Huntsville, AL</t>
  </si>
  <si>
    <t>Wichita, KS</t>
  </si>
  <si>
    <t>Indianapolis, IN</t>
  </si>
  <si>
    <t>Jackson Hole, WY</t>
  </si>
  <si>
    <t>Jackson, MS</t>
  </si>
  <si>
    <t>Jacksonville, FL</t>
  </si>
  <si>
    <t>New York, NY</t>
  </si>
  <si>
    <t>Kingston, Jamaica</t>
  </si>
  <si>
    <t>Kona, HI</t>
  </si>
  <si>
    <t>Las Vegas, NV</t>
  </si>
  <si>
    <t>Lawton, MI</t>
  </si>
  <si>
    <t>Los Angeles, CA</t>
  </si>
  <si>
    <t>Lubbock, TX</t>
  </si>
  <si>
    <t>Lafayette, LA</t>
  </si>
  <si>
    <t>London, United Kingdom</t>
  </si>
  <si>
    <t>Lihue, HI</t>
  </si>
  <si>
    <t>Lima, Peru</t>
  </si>
  <si>
    <t>Little Rock, AR</t>
  </si>
  <si>
    <t>Laredo, TX</t>
  </si>
  <si>
    <t>Madrid, Spain</t>
  </si>
  <si>
    <t>Manchester, United Kingdom</t>
  </si>
  <si>
    <t>Montego Bay, Jamaica</t>
  </si>
  <si>
    <t>Kansas City, MN</t>
  </si>
  <si>
    <t>Orlando, FL</t>
  </si>
  <si>
    <t>Harrisburg, PA</t>
  </si>
  <si>
    <t>Memphis, TN</t>
  </si>
  <si>
    <t>Mexico City, MX</t>
  </si>
  <si>
    <t>Miami, FL</t>
  </si>
  <si>
    <t>Milwaukee, Wi</t>
  </si>
  <si>
    <t>Moline, IL</t>
  </si>
  <si>
    <t>Mobile, AL</t>
  </si>
  <si>
    <t>Monterey, CA</t>
  </si>
  <si>
    <t>Minneapolis, MN</t>
  </si>
  <si>
    <t>New Orleans, LA</t>
  </si>
  <si>
    <t>Monterrey, MX</t>
  </si>
  <si>
    <t>Milan, Italy</t>
  </si>
  <si>
    <t>Nassau, New Providence</t>
  </si>
  <si>
    <t>Nagoya, Japan</t>
  </si>
  <si>
    <t>Narita/Toyko, Japan</t>
  </si>
  <si>
    <t>Oakland, CA</t>
  </si>
  <si>
    <t>Maui, HI</t>
  </si>
  <si>
    <t>Oklahoma City, OK</t>
  </si>
  <si>
    <t>Omaha, NE</t>
  </si>
  <si>
    <t>Ontario, CA</t>
  </si>
  <si>
    <t>Chicago, IL</t>
  </si>
  <si>
    <t>Norfolk, VA</t>
  </si>
  <si>
    <t>Portland, OR</t>
  </si>
  <si>
    <t>Beijing, China</t>
  </si>
  <si>
    <t>Philadephia, PA</t>
  </si>
  <si>
    <t>Phoenix, AZ</t>
  </si>
  <si>
    <t>Pittsburgh, PA</t>
  </si>
  <si>
    <t>Palm Springs, CA</t>
  </si>
  <si>
    <t>Providence, RI</t>
  </si>
  <si>
    <t>Shanghai, China</t>
  </si>
  <si>
    <t>Raleigh/Durham, NC</t>
  </si>
  <si>
    <t>Recife, Brazil</t>
  </si>
  <si>
    <t>Richmond, VA</t>
  </si>
  <si>
    <t>Reno, NV</t>
  </si>
  <si>
    <t>Rochester, NY</t>
  </si>
  <si>
    <t>Ft. Myers, Fl</t>
  </si>
  <si>
    <t>San Diego, CA</t>
  </si>
  <si>
    <t>San Antonio, TX</t>
  </si>
  <si>
    <t>Savannah, GA</t>
  </si>
  <si>
    <t>Santiago, Chile</t>
  </si>
  <si>
    <t>Seattle/Tacoma, WA</t>
  </si>
  <si>
    <t>San Francisco, CA</t>
  </si>
  <si>
    <t>Shreveport, LA</t>
  </si>
  <si>
    <t>San Jose, CA</t>
  </si>
  <si>
    <t>San Jose, Costa Rica</t>
  </si>
  <si>
    <t>San Juan, PR</t>
  </si>
  <si>
    <t>Salt Lake City, UT</t>
  </si>
  <si>
    <t>Santa Ana, CA</t>
  </si>
  <si>
    <t>St. Louis, MO</t>
  </si>
  <si>
    <t>Sydney, Australia</t>
  </si>
  <si>
    <t>Syracuse, NY</t>
  </si>
  <si>
    <t>Tampa, FL</t>
  </si>
  <si>
    <t>Tulsa, OK</t>
  </si>
  <si>
    <t>Tucson, AZ</t>
  </si>
  <si>
    <t>Traverse, MI</t>
  </si>
  <si>
    <t>Texarkana, AR</t>
  </si>
  <si>
    <t>Knoxville, TN</t>
  </si>
  <si>
    <t>Edmonton, Canada</t>
  </si>
  <si>
    <t>Halifax, Canada</t>
  </si>
  <si>
    <t>Ottawa, Canada</t>
  </si>
  <si>
    <t>Montreal, Canada</t>
  </si>
  <si>
    <t>Vancouver, Canada</t>
  </si>
  <si>
    <t>Toronto, Canada</t>
  </si>
  <si>
    <t>Zurich, Switerland</t>
  </si>
  <si>
    <t>Oranjestad, Aruba</t>
  </si>
  <si>
    <t>The Valley, Anguilla</t>
  </si>
  <si>
    <t>Ferry Reach, Bermuda</t>
  </si>
  <si>
    <t>Bridgetown, Barbados</t>
  </si>
  <si>
    <t>Burbank, CA</t>
  </si>
  <si>
    <t>Caracas, Venezuela</t>
  </si>
  <si>
    <t>Belo Horizonte, Brazil</t>
  </si>
  <si>
    <t>Chihuahua, MX</t>
  </si>
  <si>
    <t>Mosinee, WI</t>
  </si>
  <si>
    <t>Roseau, Dominica</t>
  </si>
  <si>
    <t>Tortola, B.V.I</t>
  </si>
  <si>
    <t>Evansville, IN</t>
  </si>
  <si>
    <t>Key West, FL</t>
  </si>
  <si>
    <t>Buenos Aires, Argentina</t>
  </si>
  <si>
    <t>Fort de France, Martinique</t>
  </si>
  <si>
    <t>Fort Smith, AR</t>
  </si>
  <si>
    <t>Fort Wayne, IN</t>
  </si>
  <si>
    <t>Georgetown, Cayman Islands</t>
  </si>
  <si>
    <t>Guadalajera, MX</t>
  </si>
  <si>
    <t>Longview, TX</t>
  </si>
  <si>
    <t>Moss Town, Bahamas</t>
  </si>
  <si>
    <t>Governor's Harbour, Bahamas</t>
  </si>
  <si>
    <t>St. George's, Grenada</t>
  </si>
  <si>
    <t>Green Bay, WI</t>
  </si>
  <si>
    <t>Killeen, TX</t>
  </si>
  <si>
    <t>Grand Rapids, MI</t>
  </si>
  <si>
    <t>Guatemala City, Guatemala</t>
  </si>
  <si>
    <t>Gunnison, CO</t>
  </si>
  <si>
    <t>Guayaquil, Ecuador</t>
  </si>
  <si>
    <t>Hilo, HI</t>
  </si>
  <si>
    <t>Osaka, Japan</t>
  </si>
  <si>
    <t>Lake Charles, LA</t>
  </si>
  <si>
    <t>Liberia, Costa Rica</t>
  </si>
  <si>
    <t>La Romana, D. R.</t>
  </si>
  <si>
    <t>La Crosse, WI</t>
  </si>
  <si>
    <t>Midland, TX</t>
  </si>
  <si>
    <t>Maracaibo, Venezuela</t>
  </si>
  <si>
    <t>McAllen, TX</t>
  </si>
  <si>
    <t>Managua, Nicaragua</t>
  </si>
  <si>
    <t>Marsh Harbour, Bahamas</t>
  </si>
  <si>
    <t>Madison, WI</t>
  </si>
  <si>
    <t>Montrose, CO</t>
  </si>
  <si>
    <t>Montevideo, Uruguay</t>
  </si>
  <si>
    <t>Port-au-Prince, Haiti</t>
  </si>
  <si>
    <t>Puebla, MX</t>
  </si>
  <si>
    <t>West Palm Beach, FL</t>
  </si>
  <si>
    <t>Peoria, IL</t>
  </si>
  <si>
    <t>Providenciales, Turks And Caicos</t>
  </si>
  <si>
    <t>Porto Alegre, Brazil</t>
  </si>
  <si>
    <t>Puerto Plata, D.R.</t>
  </si>
  <si>
    <t>Port of Spain, Trinidad and Tobago</t>
  </si>
  <si>
    <t>Ponce, Puerto Rico</t>
  </si>
  <si>
    <t>Panama City, Panama</t>
  </si>
  <si>
    <t>Punta Cana, D.R.</t>
  </si>
  <si>
    <t>Rochester, MN</t>
  </si>
  <si>
    <t>San Salvador, El Salvador</t>
  </si>
  <si>
    <t>San Pedro Sula, Honduras</t>
  </si>
  <si>
    <t>Santa Barbara, CA</t>
  </si>
  <si>
    <t>San Luis Obispo, CA</t>
  </si>
  <si>
    <t>Louisville, KY</t>
  </si>
  <si>
    <t>Santo Domingo, D.R.</t>
  </si>
  <si>
    <t>Springfield, MO</t>
  </si>
  <si>
    <t>San Angelo, TX</t>
  </si>
  <si>
    <t>Saint Kitts and Nevis</t>
  </si>
  <si>
    <t>Saint Lucia</t>
  </si>
  <si>
    <t>Sacramento, CA</t>
  </si>
  <si>
    <t>Springfield, IL</t>
  </si>
  <si>
    <t>Wichita Falls, TX</t>
  </si>
  <si>
    <t>Salvador, Brazil</t>
  </si>
  <si>
    <t>Santiago, D.R.</t>
  </si>
  <si>
    <t>St. Thomas, U.S.V.I.</t>
  </si>
  <si>
    <t>St. Croix, U.S.V.I.</t>
  </si>
  <si>
    <t>Saint Vincent/Grenadines</t>
  </si>
  <si>
    <t>Moscow, Russia</t>
  </si>
  <si>
    <t>Newburgh, NY</t>
  </si>
  <si>
    <t>Phillipsburg, Sint Maartan</t>
  </si>
  <si>
    <t>Tegucigalpa, Honduras</t>
  </si>
  <si>
    <t>Toledo, OH</t>
  </si>
  <si>
    <t>Tyler, TX</t>
  </si>
  <si>
    <t>Quito, Ecuador</t>
  </si>
  <si>
    <t>Vieux-Fort, Saint Lucia</t>
  </si>
  <si>
    <t>Valencia, Venezuela</t>
  </si>
  <si>
    <t>Santa Cruz, Bolivia</t>
  </si>
  <si>
    <t>Fayetteville/Springdale, AR</t>
  </si>
  <si>
    <t>Zihuatanejo, MX</t>
  </si>
  <si>
    <t>Anchorage, AK</t>
  </si>
  <si>
    <t>Duesseldorf, Germany</t>
  </si>
  <si>
    <t>Sao Paulo, Brazil</t>
  </si>
  <si>
    <t>Medellin, Colombia</t>
  </si>
  <si>
    <t>Cali, Colombia</t>
  </si>
  <si>
    <t>La Paz, Bolivia</t>
  </si>
  <si>
    <t>Puerto Vallarta, MX</t>
  </si>
  <si>
    <t>Cabo San Lucas, MX</t>
  </si>
  <si>
    <t>IFP</t>
  </si>
  <si>
    <t>BGR</t>
  </si>
  <si>
    <t>PWM</t>
  </si>
  <si>
    <t>ISP</t>
  </si>
  <si>
    <t>HHH</t>
  </si>
  <si>
    <t>ABE</t>
  </si>
  <si>
    <t>VIS</t>
  </si>
  <si>
    <t>ABR</t>
  </si>
  <si>
    <t>ABY</t>
  </si>
  <si>
    <t>AAR</t>
  </si>
  <si>
    <t>ACK</t>
  </si>
  <si>
    <t>ACY</t>
  </si>
  <si>
    <t>DAL</t>
  </si>
  <si>
    <t>MCE</t>
  </si>
  <si>
    <t>MDW</t>
  </si>
  <si>
    <t>Shannon, Ireland</t>
  </si>
  <si>
    <t>Edinburgh, UK</t>
  </si>
  <si>
    <t>CPH</t>
  </si>
  <si>
    <t>Barranquilla, Colombia</t>
  </si>
  <si>
    <t>Cap-Haitien, Haiti</t>
  </si>
  <si>
    <t>Fairbanks, AK</t>
  </si>
  <si>
    <t>Juneau, AK</t>
  </si>
  <si>
    <t>Ketchikan, AK</t>
  </si>
  <si>
    <t>Morelia, MX</t>
  </si>
  <si>
    <t>Spokane, WA</t>
  </si>
  <si>
    <t>Redmond, OR</t>
  </si>
  <si>
    <t>Medford, OR</t>
  </si>
  <si>
    <t>Santa Rosa, CA</t>
  </si>
  <si>
    <t>Bakersfield, CA</t>
  </si>
  <si>
    <t>Long Beach, CA</t>
  </si>
  <si>
    <t>Yuma, AZ</t>
  </si>
  <si>
    <t>Flagstaff, AZ</t>
  </si>
  <si>
    <t>Saint George, UT</t>
  </si>
  <si>
    <t>Grand Junction, CO</t>
  </si>
  <si>
    <t>Durango, CO</t>
  </si>
  <si>
    <t>Garden City, KS</t>
  </si>
  <si>
    <t>Roswell, NM</t>
  </si>
  <si>
    <t>Hermosillo, MX</t>
  </si>
  <si>
    <t>Bozeman, MT</t>
  </si>
  <si>
    <t>Billings, MT</t>
  </si>
  <si>
    <t>Grand Island, NE</t>
  </si>
  <si>
    <t>Sioux Falls, SD</t>
  </si>
  <si>
    <t>Bismarck, ND</t>
  </si>
  <si>
    <t>Fargo, ND</t>
  </si>
  <si>
    <t>Stillwater, OK</t>
  </si>
  <si>
    <t>Beaumont/Port Arthur, TX</t>
  </si>
  <si>
    <t>Laurel/Hattiesburg, MS</t>
  </si>
  <si>
    <t>Monroe, LA</t>
  </si>
  <si>
    <t>Joplin, MO</t>
  </si>
  <si>
    <t>Columbia, MO</t>
  </si>
  <si>
    <t>Columbia, SC</t>
  </si>
  <si>
    <t>Meridan, MS</t>
  </si>
  <si>
    <t>Gulfport, MS</t>
  </si>
  <si>
    <t>Pensacola, FL</t>
  </si>
  <si>
    <t>Fort Walton Beach, FL</t>
  </si>
  <si>
    <t>Tallahassee, FL</t>
  </si>
  <si>
    <t>Sarasota, FL</t>
  </si>
  <si>
    <t>Florence, SC</t>
  </si>
  <si>
    <t>Asheville, NC</t>
  </si>
  <si>
    <t>Tri-Cites, TN</t>
  </si>
  <si>
    <t>Roanoke, VA</t>
  </si>
  <si>
    <t>Wilmington, NC</t>
  </si>
  <si>
    <t>New Bern, NC</t>
  </si>
  <si>
    <t>Salisbury, MD</t>
  </si>
  <si>
    <t>Newport News, VA</t>
  </si>
  <si>
    <t>Huntington, WV</t>
  </si>
  <si>
    <t>Flint, MI</t>
  </si>
  <si>
    <t>Lansing, MI</t>
  </si>
  <si>
    <t>Erie, PA</t>
  </si>
  <si>
    <t>Ithaca, NY</t>
  </si>
  <si>
    <t>Scranton, PA</t>
  </si>
  <si>
    <t>Watertown, NY</t>
  </si>
  <si>
    <t>Burlington, VT</t>
  </si>
  <si>
    <t>Manchester, NH</t>
  </si>
  <si>
    <t>Nantucket, MA</t>
  </si>
  <si>
    <t>Martha's Vineyard, MA</t>
  </si>
  <si>
    <t>Appleton, WI</t>
  </si>
  <si>
    <t>Waterloo, IA</t>
  </si>
  <si>
    <t>Charleston, WV</t>
  </si>
  <si>
    <t>Chattanooga, TN</t>
  </si>
  <si>
    <t>Gainesville, Fl</t>
  </si>
  <si>
    <t>Melbourne, FL</t>
  </si>
  <si>
    <t>Bangor, ME</t>
  </si>
  <si>
    <t>Portland, ME</t>
  </si>
  <si>
    <t>Islip, NY</t>
  </si>
  <si>
    <t>Hilton Head, SC</t>
  </si>
  <si>
    <t>Allentown, PA</t>
  </si>
  <si>
    <t>Visalia, CA</t>
  </si>
  <si>
    <t>Laughlin/Bullhead, AZ</t>
  </si>
  <si>
    <t>Aberdeen, SD</t>
  </si>
  <si>
    <t>Albany, GA</t>
  </si>
  <si>
    <t>Aarhus, Denmark</t>
  </si>
  <si>
    <t>Atlantic City, NJ</t>
  </si>
  <si>
    <t>Dallas, TX</t>
  </si>
  <si>
    <t>Merced, CA</t>
  </si>
  <si>
    <t>Copenhagen, Denmark</t>
  </si>
  <si>
    <t>SNN</t>
  </si>
  <si>
    <t>EDI</t>
  </si>
  <si>
    <t>FLO</t>
  </si>
  <si>
    <t>MUC</t>
  </si>
  <si>
    <t>TRI</t>
  </si>
  <si>
    <t>ROA</t>
  </si>
  <si>
    <t>LAN</t>
  </si>
  <si>
    <t>ERI</t>
  </si>
  <si>
    <t>ITH</t>
  </si>
  <si>
    <t>Florence, Italy</t>
  </si>
  <si>
    <t>Venice, Italy</t>
  </si>
  <si>
    <t>Athens, Greece</t>
  </si>
  <si>
    <t>Lisbon, Portugal</t>
  </si>
  <si>
    <t>Havana, Cuba</t>
  </si>
  <si>
    <t>Varadero, Cuba</t>
  </si>
  <si>
    <t>Santa Clara, Cuba</t>
  </si>
  <si>
    <t>Cienfuegos, Cuba</t>
  </si>
  <si>
    <t>Camaguey, Cuba</t>
  </si>
  <si>
    <t>VCE</t>
  </si>
  <si>
    <t>ATH</t>
  </si>
  <si>
    <t>LIS</t>
  </si>
  <si>
    <t>CMW</t>
  </si>
  <si>
    <t>CAP</t>
  </si>
  <si>
    <t>FAI</t>
  </si>
  <si>
    <t>JNU</t>
  </si>
  <si>
    <t>KTN</t>
  </si>
  <si>
    <t>GEG</t>
  </si>
  <si>
    <t>MFR</t>
  </si>
  <si>
    <t>LGB</t>
  </si>
  <si>
    <t>YUM</t>
  </si>
  <si>
    <t>FLG</t>
  </si>
  <si>
    <t>GJT</t>
  </si>
  <si>
    <t>DRO</t>
  </si>
  <si>
    <t>GCK</t>
  </si>
  <si>
    <t>ROW</t>
  </si>
  <si>
    <t>BIL</t>
  </si>
  <si>
    <t>FSD</t>
  </si>
  <si>
    <t>BIS</t>
  </si>
  <si>
    <t>SWO</t>
  </si>
  <si>
    <t>BMT</t>
  </si>
  <si>
    <t>PIB</t>
  </si>
  <si>
    <t>MLU</t>
  </si>
  <si>
    <t>JLN</t>
  </si>
  <si>
    <t>COU</t>
  </si>
  <si>
    <t>CAE</t>
  </si>
  <si>
    <t>GPT</t>
  </si>
  <si>
    <t>PNS</t>
  </si>
  <si>
    <t>DSI</t>
  </si>
  <si>
    <t>TLH</t>
  </si>
  <si>
    <t>SRQ</t>
  </si>
  <si>
    <t>AVL</t>
  </si>
  <si>
    <t>ILM</t>
  </si>
  <si>
    <t>SBY</t>
  </si>
  <si>
    <t>PHF</t>
  </si>
  <si>
    <t>HTS</t>
  </si>
  <si>
    <t>FNT</t>
  </si>
  <si>
    <t>EWN</t>
  </si>
  <si>
    <t>AVP</t>
  </si>
  <si>
    <t>ART</t>
  </si>
  <si>
    <t>BTV</t>
  </si>
  <si>
    <t>MHT</t>
  </si>
  <si>
    <t>MVY</t>
  </si>
  <si>
    <t>HVN</t>
  </si>
  <si>
    <t>ALO</t>
  </si>
  <si>
    <t>CHA</t>
  </si>
  <si>
    <t>MLB</t>
  </si>
  <si>
    <t>GNV</t>
  </si>
  <si>
    <t>CRW</t>
  </si>
  <si>
    <t>ATW</t>
  </si>
  <si>
    <t>MEI</t>
  </si>
  <si>
    <t>FAR</t>
  </si>
  <si>
    <t>MLM</t>
  </si>
  <si>
    <t>STS</t>
  </si>
  <si>
    <t>RDM</t>
  </si>
  <si>
    <t>BFL</t>
  </si>
  <si>
    <t>SGU</t>
  </si>
  <si>
    <t>SAF</t>
  </si>
  <si>
    <t>GRI</t>
  </si>
  <si>
    <t>BZN</t>
  </si>
  <si>
    <t>HMO</t>
  </si>
  <si>
    <t>FLR</t>
  </si>
  <si>
    <t>HOG</t>
  </si>
  <si>
    <t>BAQ</t>
  </si>
  <si>
    <t>HAV</t>
  </si>
  <si>
    <t>VRA</t>
  </si>
  <si>
    <t>SNU</t>
  </si>
  <si>
    <t>CFG</t>
  </si>
  <si>
    <t>Santa Fe, NM</t>
  </si>
  <si>
    <t>New Haven, CT</t>
  </si>
  <si>
    <t>Munich, Germany</t>
  </si>
  <si>
    <t>KEF</t>
  </si>
  <si>
    <t>Reykjavík, Iceland</t>
  </si>
  <si>
    <t>Designed by David A. Harshaw</t>
  </si>
  <si>
    <t>All inquiries can be submitted to DavidAHarshaw@gmail.com</t>
  </si>
  <si>
    <t xml:space="preserve">Thank you for choosing to calculate your tax deduction with this form. </t>
  </si>
  <si>
    <t xml:space="preserve">You'll find brief instructions on how to use the calculator below, followed by your yearly deduction.  </t>
  </si>
  <si>
    <t>1.</t>
  </si>
  <si>
    <t xml:space="preserve">No changes can be made to any sheets besides entering your layover city. Do not try to make changes. </t>
  </si>
  <si>
    <t>2.</t>
  </si>
  <si>
    <t xml:space="preserve">In the gray boxes, you will enter the 3-letter aiport city code for your layover. Check example: </t>
  </si>
  <si>
    <t xml:space="preserve">This represents a 2-day sequence. When returning to your domicile, no layover city code is required. </t>
  </si>
  <si>
    <t xml:space="preserve">To Clarify: For any date, where you will not layover in a hotel/city, no code need be entered. </t>
  </si>
  <si>
    <t>3.</t>
  </si>
  <si>
    <t>For entering multiple layovers, enter the first layover city for the starting day of the sequence followed by the remaining cities for the following days. If the layover consists of multiple days</t>
  </si>
  <si>
    <t xml:space="preserve">at the same locations, please enter it again to constitute the full duration of the trip. A layover city should be present without entry for the last day of the sequence. </t>
  </si>
  <si>
    <t>This represents a 3-day sequence with the first layover in JFK, followed the next day by a layover in DCA,</t>
  </si>
  <si>
    <t>returning to base on the 3rd. Again, no entry is needed for the last day of the sequence.</t>
  </si>
  <si>
    <t xml:space="preserve">This represents a 3-day with a multi-day layover in the same city. If your sequence starts on the </t>
  </si>
  <si>
    <t xml:space="preserve">1st and ends on the 3rd with only one layover city, you'll enter it twice on the first two days. </t>
  </si>
  <si>
    <t xml:space="preserve">Please Note: If your sequence arrives after midnight on any given day, enter a code for the full day of </t>
  </si>
  <si>
    <t xml:space="preserve">work. Using the example to the left: If the sequence terminated at 0130 at your domicile on the 4th, </t>
  </si>
  <si>
    <t xml:space="preserve"> you would fill in the entry box on the 3rd.</t>
  </si>
  <si>
    <t>4.</t>
  </si>
  <si>
    <t xml:space="preserve">If you enter an airport code, and it returns no results, it is possible that the city is not in the database, please contact the designer for assistance. </t>
  </si>
  <si>
    <t>Each month is seperated by sheets, which you can find listed below. It does not matter what month you start with, as long as all months are complete. For months of inactivity,</t>
  </si>
  <si>
    <t xml:space="preserve">please leave blank. </t>
  </si>
  <si>
    <t>HGH</t>
  </si>
  <si>
    <t>ICN</t>
  </si>
  <si>
    <t>MEL</t>
  </si>
  <si>
    <t>SIN</t>
  </si>
  <si>
    <t>CTU</t>
  </si>
  <si>
    <t>Hangzhou, China</t>
  </si>
  <si>
    <t>Seoul, Korea</t>
  </si>
  <si>
    <t>Melbourne, Australia</t>
  </si>
  <si>
    <t>Singapore</t>
  </si>
  <si>
    <t>Chengdu, China</t>
  </si>
  <si>
    <t xml:space="preserve">If it is a 4-day, four cities and four dollar amounts should be present. Same for a 3-day and so on, no matter the base arrival time. </t>
  </si>
  <si>
    <t>TLV</t>
  </si>
  <si>
    <t>Tel Aviv, Isreal</t>
  </si>
  <si>
    <t>1-800-551-1809</t>
  </si>
  <si>
    <t>AviationTaxServices.com</t>
  </si>
  <si>
    <t>Your calculation was performed using multiple formulas to compute the best possible Meals and Entertainment Expense, by calculating the specific rates for individual cities. Our calculator uses the ¾ method as outline by IRS Publication 463. This method is typically higher than using a generalized rate. Please find your breakdown below:</t>
  </si>
  <si>
    <t>January</t>
  </si>
  <si>
    <t>Date</t>
  </si>
  <si>
    <t>Airport</t>
  </si>
  <si>
    <t>City</t>
  </si>
  <si>
    <t>Rate</t>
  </si>
  <si>
    <t>January Total</t>
  </si>
  <si>
    <t>Page 02/04</t>
  </si>
  <si>
    <t>Page 03/04</t>
  </si>
  <si>
    <t>Page 04/04</t>
  </si>
  <si>
    <t>February</t>
  </si>
  <si>
    <t>March</t>
  </si>
  <si>
    <t>February Total</t>
  </si>
  <si>
    <t>March Total</t>
  </si>
  <si>
    <t>April</t>
  </si>
  <si>
    <t>May</t>
  </si>
  <si>
    <t>June</t>
  </si>
  <si>
    <t>April Total</t>
  </si>
  <si>
    <t>May Total</t>
  </si>
  <si>
    <t>July</t>
  </si>
  <si>
    <t>August</t>
  </si>
  <si>
    <t>July Total</t>
  </si>
  <si>
    <t>August Total</t>
  </si>
  <si>
    <t>September</t>
  </si>
  <si>
    <t>September Total</t>
  </si>
  <si>
    <t>October</t>
  </si>
  <si>
    <t>November</t>
  </si>
  <si>
    <t>December</t>
  </si>
  <si>
    <t>October Total</t>
  </si>
  <si>
    <t>November Total</t>
  </si>
  <si>
    <t>December Total</t>
  </si>
  <si>
    <r>
      <t>Asunci</t>
    </r>
    <r>
      <rPr>
        <sz val="11"/>
        <rFont val="Calibri"/>
        <family val="2"/>
      </rPr>
      <t>ó</t>
    </r>
    <r>
      <rPr>
        <sz val="11"/>
        <rFont val="Calibri"/>
        <family val="2"/>
        <scheme val="minor"/>
      </rPr>
      <t>n, Paraguay</t>
    </r>
  </si>
  <si>
    <r>
      <t>Le</t>
    </r>
    <r>
      <rPr>
        <sz val="11"/>
        <rFont val="Calibri"/>
        <family val="2"/>
      </rPr>
      <t>ó</t>
    </r>
    <r>
      <rPr>
        <sz val="11"/>
        <rFont val="Calibri"/>
        <family val="2"/>
        <scheme val="minor"/>
      </rPr>
      <t>n, MX</t>
    </r>
  </si>
  <si>
    <r>
      <t>Bogot</t>
    </r>
    <r>
      <rPr>
        <sz val="11"/>
        <rFont val="Calibri"/>
        <family val="2"/>
      </rPr>
      <t>á</t>
    </r>
    <r>
      <rPr>
        <sz val="11"/>
        <rFont val="Calibri"/>
        <family val="2"/>
        <scheme val="minor"/>
      </rPr>
      <t>, Colombia</t>
    </r>
  </si>
  <si>
    <r>
      <t>Bras</t>
    </r>
    <r>
      <rPr>
        <sz val="11"/>
        <rFont val="Calibri"/>
        <family val="2"/>
      </rPr>
      <t>í</t>
    </r>
    <r>
      <rPr>
        <sz val="11"/>
        <rFont val="Calibri"/>
        <family val="2"/>
        <scheme val="minor"/>
      </rPr>
      <t>lia, Brazil</t>
    </r>
  </si>
  <si>
    <r>
      <t>Williamstad, Cura</t>
    </r>
    <r>
      <rPr>
        <sz val="11"/>
        <rFont val="Calibri"/>
        <family val="2"/>
      </rPr>
      <t>çao</t>
    </r>
  </si>
  <si>
    <r>
      <t>Holgu</t>
    </r>
    <r>
      <rPr>
        <sz val="11"/>
        <rFont val="Calibri"/>
        <family val="2"/>
      </rPr>
      <t>ín, Cuba</t>
    </r>
  </si>
  <si>
    <r>
      <t>Mazatl</t>
    </r>
    <r>
      <rPr>
        <sz val="11"/>
        <rFont val="Calibri"/>
        <family val="2"/>
      </rPr>
      <t>án, MX</t>
    </r>
  </si>
  <si>
    <r>
      <t>Port-</t>
    </r>
    <r>
      <rPr>
        <sz val="11"/>
        <rFont val="Calibri"/>
        <family val="2"/>
      </rPr>
      <t>á-Pitre, Guadeloupe</t>
    </r>
  </si>
  <si>
    <r>
      <t>San Luis Potos</t>
    </r>
    <r>
      <rPr>
        <sz val="11"/>
        <rFont val="Calibri"/>
        <family val="2"/>
      </rPr>
      <t>í, MX</t>
    </r>
  </si>
  <si>
    <r>
      <t>Torre</t>
    </r>
    <r>
      <rPr>
        <sz val="11"/>
        <rFont val="Calibri"/>
        <family val="2"/>
      </rPr>
      <t>ón, MX</t>
    </r>
  </si>
  <si>
    <t>CITY3</t>
  </si>
  <si>
    <t>London(Gatwick)</t>
  </si>
  <si>
    <t>Chicago(Midway)</t>
  </si>
  <si>
    <t>5.</t>
  </si>
  <si>
    <r>
      <t>After you finish entering all of your layovers, the info will transmit to the Summary Sheet. While on the Summary sheet, you can save the document as a PDF to keep for filing references or easy emailing. The save as .pdf option should only save the current sheet and not the entire workbook, so make sure you are on the Summary page. You can also print this summary either from the saved PDF or directly from this workbook. If having trouble with all the information fitting, first set your "printable area" or the page layout tab, and by selecting all of the information on the Summary Page. And secondly by making sure your margins are set to "Narrow," also on the Page Layout tab.</t>
    </r>
    <r>
      <rPr>
        <sz val="11"/>
        <color rgb="FFFF0000"/>
        <rFont val="Calibri"/>
        <family val="2"/>
        <scheme val="minor"/>
      </rPr>
      <t xml:space="preserve"> </t>
    </r>
    <r>
      <rPr>
        <sz val="9"/>
        <color rgb="FFFF0000"/>
        <rFont val="Calibri"/>
        <family val="2"/>
        <scheme val="minor"/>
      </rPr>
      <t>No other part of the workbook needs to be printed except the Summary.</t>
    </r>
  </si>
  <si>
    <t>Dallas/Fort Worth, TX</t>
  </si>
  <si>
    <t>CHO</t>
  </si>
  <si>
    <t>EUG</t>
  </si>
  <si>
    <t>YYJ</t>
  </si>
  <si>
    <t>GTF</t>
  </si>
  <si>
    <t>YXE</t>
  </si>
  <si>
    <t>Charlottesville, VA</t>
  </si>
  <si>
    <t>Eugene, OR</t>
  </si>
  <si>
    <t>Victoria, Canada</t>
  </si>
  <si>
    <t>Great Falls, MT</t>
  </si>
  <si>
    <t>Saskatoon, Canada</t>
  </si>
  <si>
    <t>[Type Name]</t>
  </si>
  <si>
    <t>BLI</t>
  </si>
  <si>
    <t>Bellingham, WA</t>
  </si>
  <si>
    <t>Newark, NJ</t>
  </si>
  <si>
    <t>SIT</t>
  </si>
  <si>
    <t>Sitka, Alaska</t>
  </si>
  <si>
    <t>BHX</t>
  </si>
  <si>
    <t>Birmingham, UK</t>
  </si>
  <si>
    <t>LEX</t>
  </si>
  <si>
    <t>Lexington, KY</t>
  </si>
  <si>
    <t>LOS</t>
  </si>
  <si>
    <t>Lagos, Nigeria</t>
  </si>
  <si>
    <t>SUX</t>
  </si>
  <si>
    <t>Sioux City, IA</t>
  </si>
  <si>
    <t>MQT</t>
  </si>
  <si>
    <t>Gwinn, Mi</t>
  </si>
  <si>
    <t>MHK</t>
  </si>
  <si>
    <t>Riley County, Kansas</t>
  </si>
  <si>
    <t>VPS</t>
  </si>
  <si>
    <t>MAO</t>
  </si>
  <si>
    <t>Manaus, Brazil</t>
  </si>
  <si>
    <t>Calgary, Canada</t>
  </si>
  <si>
    <t>All inquiries can be submitted to AviationTax@gmail.com</t>
  </si>
  <si>
    <t>Any inquiries can be submitted to AviationTax@gmail.com</t>
  </si>
  <si>
    <t>Helsinki, Finland</t>
  </si>
  <si>
    <t>2021-2022</t>
  </si>
  <si>
    <t>2021-2022 Per Diem Tax Calculator</t>
  </si>
  <si>
    <t>Please Note: This form is specifically designed to calculate per diem rates for the year of 2021.</t>
  </si>
  <si>
    <t>It will be void for the year of 2020 and for any past years. Its purpose is for use with state itemizing in Alabama, Arkansas, California, Hawaii, Iowa, Minnesota, and New York ONLY.</t>
  </si>
  <si>
    <t>Page 01/04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</si>
</sst>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d"/>
    <numFmt numFmtId="165" formatCode="&quot;$&quot;#,##0.00"/>
  </numFmts>
  <fonts count="2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sz val="8"/>
      <color theme="1"/>
      <name val="Calibri"/>
      <family val="2"/>
      <scheme val="minor"/>
    </font>
    <font>
      <sz val="14"/>
      <color theme="1"/>
      <name val="Calibri"/>
      <family val="2"/>
      <scheme val="minor"/>
    </font>
    <font>
      <b/>
      <sz val="8"/>
      <color theme="1"/>
      <name val="Calibri"/>
      <family val="2"/>
      <scheme val="minor"/>
    </font>
    <font>
      <sz val="11"/>
      <color theme="4" tint="0.59999389629810485"/>
      <name val="Calibri"/>
      <family val="2"/>
      <scheme val="minor"/>
    </font>
    <font>
      <b/>
      <sz val="8"/>
      <name val="Calibri"/>
      <family val="2"/>
      <scheme val="minor"/>
    </font>
    <font>
      <sz val="18"/>
      <color theme="1"/>
      <name val="Calibri"/>
      <family val="2"/>
      <scheme val="minor"/>
    </font>
    <font>
      <sz val="10"/>
      <color rgb="FFFF0000"/>
      <name val="Calibri"/>
      <family val="2"/>
      <scheme val="minor"/>
    </font>
    <font>
      <b/>
      <sz val="12"/>
      <color theme="1"/>
      <name val="Calibri"/>
      <family val="2"/>
      <scheme val="minor"/>
    </font>
    <font>
      <b/>
      <sz val="16"/>
      <color theme="1"/>
      <name val="Calibri"/>
      <family val="2"/>
      <scheme val="minor"/>
    </font>
    <font>
      <b/>
      <sz val="11"/>
      <color theme="4"/>
      <name val="Calibri"/>
      <family val="2"/>
      <scheme val="minor"/>
    </font>
    <font>
      <sz val="10"/>
      <color theme="1"/>
      <name val="Calibri"/>
      <family val="2"/>
      <scheme val="minor"/>
    </font>
    <font>
      <b/>
      <sz val="8"/>
      <color rgb="FFFFFFFF"/>
      <name val="Calibri"/>
      <family val="2"/>
      <scheme val="minor"/>
    </font>
    <font>
      <b/>
      <sz val="14"/>
      <color theme="1"/>
      <name val="Calibri"/>
      <family val="2"/>
      <scheme val="minor"/>
    </font>
    <font>
      <sz val="11"/>
      <name val="Calibri"/>
      <family val="2"/>
      <scheme val="minor"/>
    </font>
    <font>
      <sz val="11"/>
      <name val="Calibri"/>
      <family val="2"/>
    </font>
    <font>
      <sz val="10"/>
      <name val="Arial"/>
      <family val="2"/>
    </font>
    <font>
      <b/>
      <sz val="10"/>
      <color theme="1"/>
      <name val="Calibri"/>
      <family val="2"/>
      <scheme val="minor"/>
    </font>
    <font>
      <sz val="11"/>
      <color rgb="FFFF0000"/>
      <name val="Calibri"/>
      <family val="2"/>
      <scheme val="minor"/>
    </font>
    <font>
      <sz val="9"/>
      <color rgb="FFFF0000"/>
      <name val="Calibri"/>
      <family val="2"/>
      <scheme val="minor"/>
    </font>
  </fonts>
  <fills count="12">
    <fill>
      <patternFill patternType="none"/>
    </fill>
    <fill>
      <patternFill patternType="gray125"/>
    </fill>
    <fill>
      <patternFill patternType="solid">
        <fgColor rgb="FFA5A5A5"/>
      </patternFill>
    </fill>
    <fill>
      <patternFill patternType="solid">
        <fgColor theme="0"/>
        <bgColor indexed="64"/>
      </patternFill>
    </fill>
    <fill>
      <patternFill patternType="solid">
        <fgColor theme="4"/>
        <bgColor indexed="64"/>
      </patternFill>
    </fill>
    <fill>
      <patternFill patternType="solid">
        <fgColor theme="4" tint="0.59999389629810485"/>
        <bgColor indexed="64"/>
      </patternFill>
    </fill>
    <fill>
      <patternFill patternType="solid">
        <fgColor rgb="FFB4C6E7"/>
        <bgColor indexed="64"/>
      </patternFill>
    </fill>
    <fill>
      <patternFill patternType="solid">
        <fgColor rgb="FFD0CECE"/>
        <bgColor indexed="64"/>
      </patternFill>
    </fill>
    <fill>
      <patternFill patternType="solid">
        <fgColor rgb="FFEDEDED"/>
        <bgColor indexed="64"/>
      </patternFill>
    </fill>
    <fill>
      <patternFill patternType="solid">
        <fgColor rgb="FFF8FDDD"/>
        <bgColor indexed="64"/>
      </patternFill>
    </fill>
    <fill>
      <patternFill patternType="solid">
        <fgColor theme="4" tint="0.79998168889431442"/>
        <bgColor indexed="64"/>
      </patternFill>
    </fill>
    <fill>
      <patternFill patternType="solid">
        <fgColor theme="0" tint="-4.9989318521683403E-2"/>
        <bgColor indexed="64"/>
      </patternFill>
    </fill>
  </fills>
  <borders count="55">
    <border>
      <left/>
      <right/>
      <top/>
      <bottom/>
      <diagonal/>
    </border>
    <border>
      <left style="double">
        <color rgb="FF3F3F3F"/>
      </left>
      <right style="double">
        <color rgb="FF3F3F3F"/>
      </right>
      <top style="double">
        <color rgb="FF3F3F3F"/>
      </top>
      <bottom style="double">
        <color rgb="FF3F3F3F"/>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style="medium">
        <color indexed="64"/>
      </top>
      <bottom style="medium">
        <color rgb="FFA5A5A5"/>
      </bottom>
      <diagonal/>
    </border>
    <border>
      <left/>
      <right/>
      <top style="medium">
        <color indexed="64"/>
      </top>
      <bottom style="medium">
        <color rgb="FFA5A5A5"/>
      </bottom>
      <diagonal/>
    </border>
    <border>
      <left/>
      <right style="medium">
        <color indexed="64"/>
      </right>
      <top style="medium">
        <color indexed="64"/>
      </top>
      <bottom style="medium">
        <color rgb="FFA5A5A5"/>
      </bottom>
      <diagonal/>
    </border>
    <border>
      <left style="medium">
        <color indexed="64"/>
      </left>
      <right style="medium">
        <color rgb="FFC9C9C9"/>
      </right>
      <top/>
      <bottom style="medium">
        <color rgb="FFC9C9C9"/>
      </bottom>
      <diagonal/>
    </border>
    <border>
      <left/>
      <right style="medium">
        <color rgb="FFC9C9C9"/>
      </right>
      <top/>
      <bottom style="medium">
        <color rgb="FFC9C9C9"/>
      </bottom>
      <diagonal/>
    </border>
    <border>
      <left/>
      <right style="medium">
        <color indexed="64"/>
      </right>
      <top/>
      <bottom style="medium">
        <color rgb="FFC9C9C9"/>
      </bottom>
      <diagonal/>
    </border>
    <border>
      <left style="medium">
        <color rgb="FFC9C9C9"/>
      </left>
      <right/>
      <top style="medium">
        <color rgb="FFA5A5A5"/>
      </top>
      <bottom style="medium">
        <color rgb="FFC9C9C9"/>
      </bottom>
      <diagonal/>
    </border>
    <border>
      <left/>
      <right style="medium">
        <color rgb="FFC9C9C9"/>
      </right>
      <top style="medium">
        <color rgb="FFA5A5A5"/>
      </top>
      <bottom style="medium">
        <color rgb="FFC9C9C9"/>
      </bottom>
      <diagonal/>
    </border>
    <border>
      <left style="medium">
        <color rgb="FFC9C9C9"/>
      </left>
      <right/>
      <top style="medium">
        <color rgb="FFC9C9C9"/>
      </top>
      <bottom style="medium">
        <color rgb="FFC9C9C9"/>
      </bottom>
      <diagonal/>
    </border>
    <border>
      <left/>
      <right style="medium">
        <color rgb="FFC9C9C9"/>
      </right>
      <top style="medium">
        <color rgb="FFC9C9C9"/>
      </top>
      <bottom style="medium">
        <color rgb="FFC9C9C9"/>
      </bottom>
      <diagonal/>
    </border>
    <border>
      <left/>
      <right style="medium">
        <color rgb="FFC9C9C9"/>
      </right>
      <top/>
      <bottom/>
      <diagonal/>
    </border>
    <border>
      <left style="medium">
        <color rgb="FFC9C9C9"/>
      </left>
      <right/>
      <top style="medium">
        <color rgb="FFC9C9C9"/>
      </top>
      <bottom/>
      <diagonal/>
    </border>
    <border>
      <left/>
      <right style="medium">
        <color rgb="FFC9C9C9"/>
      </right>
      <top style="medium">
        <color rgb="FFC9C9C9"/>
      </top>
      <bottom/>
      <diagonal/>
    </border>
    <border>
      <left style="medium">
        <color indexed="64"/>
      </left>
      <right style="medium">
        <color rgb="FFC9C9C9"/>
      </right>
      <top/>
      <bottom/>
      <diagonal/>
    </border>
    <border>
      <left style="medium">
        <color rgb="FFC9C9C9"/>
      </left>
      <right style="medium">
        <color indexed="64"/>
      </right>
      <top style="medium">
        <color rgb="FFC9C9C9"/>
      </top>
      <bottom style="medium">
        <color theme="0" tint="-0.249977111117893"/>
      </bottom>
      <diagonal/>
    </border>
    <border>
      <left/>
      <right/>
      <top/>
      <bottom style="medium">
        <color rgb="FFC9C9C9"/>
      </bottom>
      <diagonal/>
    </border>
    <border>
      <left style="medium">
        <color theme="0" tint="-0.249977111117893"/>
      </left>
      <right/>
      <top style="medium">
        <color theme="0" tint="-0.249977111117893"/>
      </top>
      <bottom/>
      <diagonal/>
    </border>
    <border>
      <left/>
      <right style="medium">
        <color theme="0" tint="-0.249977111117893"/>
      </right>
      <top style="medium">
        <color theme="0" tint="-0.249977111117893"/>
      </top>
      <bottom/>
      <diagonal/>
    </border>
    <border>
      <left/>
      <right/>
      <top style="medium">
        <color rgb="FFC9C9C9"/>
      </top>
      <bottom style="medium">
        <color rgb="FFC9C9C9"/>
      </bottom>
      <diagonal/>
    </border>
    <border>
      <left style="thin">
        <color theme="2" tint="-0.249977111117893"/>
      </left>
      <right style="medium">
        <color indexed="64"/>
      </right>
      <top style="medium">
        <color rgb="FFC9C9C9"/>
      </top>
      <bottom style="medium">
        <color rgb="FFC9C9C9"/>
      </bottom>
      <diagonal/>
    </border>
    <border>
      <left style="thin">
        <color indexed="64"/>
      </left>
      <right style="double">
        <color rgb="FF3F3F3F"/>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2" borderId="1" applyNumberFormat="0" applyAlignment="0" applyProtection="0"/>
  </cellStyleXfs>
  <cellXfs count="213">
    <xf numFmtId="0" fontId="0" fillId="0" borderId="0" xfId="0"/>
    <xf numFmtId="0" fontId="0" fillId="3" borderId="0" xfId="0" applyFill="1"/>
    <xf numFmtId="0" fontId="5" fillId="3" borderId="0" xfId="0" applyFont="1" applyFill="1"/>
    <xf numFmtId="0" fontId="0" fillId="0" borderId="0" xfId="0" applyFill="1" applyProtection="1">
      <protection hidden="1"/>
    </xf>
    <xf numFmtId="0" fontId="0" fillId="3" borderId="0" xfId="0" applyFill="1" applyProtection="1">
      <protection hidden="1"/>
    </xf>
    <xf numFmtId="164" fontId="6" fillId="5" borderId="3" xfId="0" applyNumberFormat="1" applyFont="1" applyFill="1" applyBorder="1" applyAlignment="1" applyProtection="1">
      <alignment horizontal="left" vertical="top"/>
      <protection hidden="1"/>
    </xf>
    <xf numFmtId="164" fontId="0" fillId="5" borderId="4" xfId="0" applyNumberFormat="1" applyFill="1" applyBorder="1" applyAlignment="1" applyProtection="1">
      <alignment horizontal="center"/>
      <protection hidden="1"/>
    </xf>
    <xf numFmtId="164" fontId="6" fillId="5" borderId="25" xfId="0" applyNumberFormat="1" applyFont="1" applyFill="1" applyBorder="1" applyAlignment="1" applyProtection="1">
      <alignment horizontal="left" vertical="top"/>
      <protection hidden="1"/>
    </xf>
    <xf numFmtId="164" fontId="0" fillId="5" borderId="24" xfId="0" applyNumberFormat="1" applyFill="1" applyBorder="1" applyAlignment="1" applyProtection="1">
      <alignment horizontal="center"/>
      <protection hidden="1"/>
    </xf>
    <xf numFmtId="164" fontId="6" fillId="5" borderId="4" xfId="0" applyNumberFormat="1" applyFont="1" applyFill="1" applyBorder="1" applyAlignment="1" applyProtection="1">
      <alignment horizontal="left" vertical="top"/>
      <protection hidden="1"/>
    </xf>
    <xf numFmtId="0" fontId="0" fillId="5" borderId="4" xfId="0" applyFill="1" applyBorder="1" applyProtection="1">
      <protection hidden="1"/>
    </xf>
    <xf numFmtId="0" fontId="0" fillId="5" borderId="5" xfId="0" applyFill="1" applyBorder="1" applyProtection="1">
      <protection hidden="1"/>
    </xf>
    <xf numFmtId="164" fontId="0" fillId="5" borderId="6" xfId="0" applyNumberFormat="1" applyFill="1" applyBorder="1" applyAlignment="1" applyProtection="1">
      <alignment horizontal="center"/>
      <protection hidden="1"/>
    </xf>
    <xf numFmtId="164" fontId="0" fillId="5" borderId="0" xfId="0" applyNumberFormat="1" applyFill="1" applyBorder="1" applyAlignment="1" applyProtection="1">
      <alignment horizontal="center"/>
      <protection hidden="1"/>
    </xf>
    <xf numFmtId="164" fontId="0" fillId="5" borderId="10" xfId="0" applyNumberFormat="1" applyFill="1" applyBorder="1" applyAlignment="1" applyProtection="1">
      <alignment horizontal="center"/>
      <protection hidden="1"/>
    </xf>
    <xf numFmtId="164" fontId="0" fillId="5" borderId="11" xfId="0" applyNumberFormat="1" applyFill="1" applyBorder="1" applyAlignment="1" applyProtection="1">
      <alignment horizontal="center"/>
      <protection hidden="1"/>
    </xf>
    <xf numFmtId="0" fontId="0" fillId="5" borderId="7" xfId="0" applyFill="1" applyBorder="1" applyProtection="1">
      <protection hidden="1"/>
    </xf>
    <xf numFmtId="164" fontId="6" fillId="5" borderId="15" xfId="0" applyNumberFormat="1" applyFont="1" applyFill="1" applyBorder="1" applyAlignment="1" applyProtection="1">
      <alignment horizontal="left" vertical="top"/>
      <protection hidden="1"/>
    </xf>
    <xf numFmtId="164" fontId="0" fillId="5" borderId="13" xfId="0" applyNumberFormat="1" applyFill="1" applyBorder="1" applyAlignment="1" applyProtection="1">
      <alignment horizontal="center"/>
      <protection hidden="1"/>
    </xf>
    <xf numFmtId="164" fontId="6" fillId="5" borderId="12" xfId="0" applyNumberFormat="1" applyFont="1" applyFill="1" applyBorder="1" applyAlignment="1" applyProtection="1">
      <alignment horizontal="left" vertical="top"/>
      <protection hidden="1"/>
    </xf>
    <xf numFmtId="164" fontId="0" fillId="5" borderId="14" xfId="0" applyNumberFormat="1" applyFill="1" applyBorder="1" applyAlignment="1" applyProtection="1">
      <alignment horizontal="center"/>
      <protection hidden="1"/>
    </xf>
    <xf numFmtId="164" fontId="6" fillId="5" borderId="13" xfId="0" applyNumberFormat="1" applyFont="1" applyFill="1" applyBorder="1" applyAlignment="1" applyProtection="1">
      <alignment horizontal="left" vertical="top"/>
      <protection hidden="1"/>
    </xf>
    <xf numFmtId="0" fontId="0" fillId="5" borderId="13" xfId="0" applyFill="1" applyBorder="1" applyProtection="1">
      <protection hidden="1"/>
    </xf>
    <xf numFmtId="0" fontId="0" fillId="5" borderId="16" xfId="0" applyFill="1" applyBorder="1" applyProtection="1">
      <protection hidden="1"/>
    </xf>
    <xf numFmtId="164" fontId="6" fillId="3" borderId="0" xfId="0" applyNumberFormat="1" applyFont="1" applyFill="1" applyBorder="1" applyAlignment="1" applyProtection="1">
      <alignment horizontal="left" vertical="top"/>
      <protection hidden="1"/>
    </xf>
    <xf numFmtId="164" fontId="0" fillId="3" borderId="0" xfId="0" applyNumberFormat="1" applyFill="1" applyBorder="1" applyAlignment="1" applyProtection="1">
      <alignment horizontal="center"/>
      <protection hidden="1"/>
    </xf>
    <xf numFmtId="0" fontId="0" fillId="3" borderId="0" xfId="0" applyFill="1" applyBorder="1" applyProtection="1">
      <protection hidden="1"/>
    </xf>
    <xf numFmtId="164" fontId="2" fillId="2" borderId="1" xfId="3" applyNumberFormat="1" applyBorder="1" applyAlignment="1" applyProtection="1">
      <alignment horizontal="center"/>
      <protection locked="0"/>
    </xf>
    <xf numFmtId="164" fontId="0" fillId="5" borderId="0" xfId="0" applyNumberFormat="1" applyFill="1" applyBorder="1" applyAlignment="1" applyProtection="1">
      <alignment horizontal="center"/>
      <protection locked="0"/>
    </xf>
    <xf numFmtId="164" fontId="2" fillId="5" borderId="0" xfId="3" applyNumberFormat="1" applyFill="1" applyBorder="1" applyAlignment="1" applyProtection="1">
      <alignment horizontal="center"/>
      <protection locked="0"/>
    </xf>
    <xf numFmtId="164" fontId="6" fillId="5" borderId="6" xfId="0" applyNumberFormat="1" applyFont="1" applyFill="1" applyBorder="1" applyAlignment="1" applyProtection="1">
      <alignment horizontal="left" vertical="top"/>
      <protection hidden="1"/>
    </xf>
    <xf numFmtId="164" fontId="6" fillId="5" borderId="10" xfId="0" applyNumberFormat="1" applyFont="1" applyFill="1" applyBorder="1" applyAlignment="1" applyProtection="1">
      <alignment horizontal="left" vertical="top"/>
      <protection hidden="1"/>
    </xf>
    <xf numFmtId="164" fontId="0" fillId="5" borderId="16" xfId="0" applyNumberFormat="1" applyFill="1" applyBorder="1" applyAlignment="1" applyProtection="1">
      <alignment horizontal="center"/>
      <protection hidden="1"/>
    </xf>
    <xf numFmtId="164" fontId="0" fillId="5" borderId="7" xfId="0" applyNumberFormat="1" applyFill="1" applyBorder="1" applyAlignment="1" applyProtection="1">
      <alignment horizontal="center"/>
      <protection hidden="1"/>
    </xf>
    <xf numFmtId="44" fontId="0" fillId="0" borderId="0" xfId="0" applyNumberFormat="1"/>
    <xf numFmtId="0" fontId="0" fillId="0" borderId="0" xfId="0" applyAlignment="1">
      <alignment vertical="center"/>
    </xf>
    <xf numFmtId="44" fontId="8" fillId="5" borderId="2" xfId="1" applyFont="1" applyFill="1" applyBorder="1" applyAlignment="1" applyProtection="1">
      <protection hidden="1"/>
    </xf>
    <xf numFmtId="9" fontId="0" fillId="5" borderId="8" xfId="2" applyFont="1" applyFill="1" applyBorder="1" applyAlignment="1" applyProtection="1">
      <alignment horizontal="right"/>
      <protection hidden="1"/>
    </xf>
    <xf numFmtId="9" fontId="0" fillId="5" borderId="2" xfId="2" applyFont="1" applyFill="1" applyBorder="1" applyAlignment="1" applyProtection="1">
      <alignment horizontal="left"/>
      <protection hidden="1"/>
    </xf>
    <xf numFmtId="44" fontId="8" fillId="5" borderId="9" xfId="1" applyFont="1" applyFill="1" applyBorder="1" applyAlignment="1" applyProtection="1">
      <protection hidden="1"/>
    </xf>
    <xf numFmtId="9" fontId="0" fillId="5" borderId="17" xfId="2" applyFont="1" applyFill="1" applyBorder="1" applyAlignment="1" applyProtection="1">
      <alignment horizontal="right"/>
      <protection hidden="1"/>
    </xf>
    <xf numFmtId="44" fontId="8" fillId="5" borderId="18" xfId="1" applyFont="1" applyFill="1" applyBorder="1" applyAlignment="1" applyProtection="1">
      <protection hidden="1"/>
    </xf>
    <xf numFmtId="44" fontId="8" fillId="5" borderId="20" xfId="1" applyFont="1" applyFill="1" applyBorder="1" applyAlignment="1" applyProtection="1">
      <protection hidden="1"/>
    </xf>
    <xf numFmtId="44" fontId="8" fillId="5" borderId="21" xfId="1" applyFont="1" applyFill="1" applyBorder="1" applyAlignment="1" applyProtection="1">
      <protection hidden="1"/>
    </xf>
    <xf numFmtId="44" fontId="8" fillId="5" borderId="23" xfId="1" applyFont="1" applyFill="1" applyBorder="1" applyAlignment="1" applyProtection="1">
      <protection hidden="1"/>
    </xf>
    <xf numFmtId="9" fontId="9" fillId="5" borderId="19" xfId="2" applyFont="1" applyFill="1" applyBorder="1" applyAlignment="1" applyProtection="1">
      <alignment horizontal="right"/>
      <protection hidden="1"/>
    </xf>
    <xf numFmtId="9" fontId="9" fillId="5" borderId="20" xfId="2" applyFont="1" applyFill="1" applyBorder="1" applyAlignment="1" applyProtection="1">
      <alignment horizontal="left"/>
      <protection hidden="1"/>
    </xf>
    <xf numFmtId="9" fontId="9" fillId="5" borderId="17" xfId="2" applyFont="1" applyFill="1" applyBorder="1" applyAlignment="1" applyProtection="1">
      <alignment horizontal="right"/>
      <protection hidden="1"/>
    </xf>
    <xf numFmtId="9" fontId="9" fillId="5" borderId="2" xfId="2" applyFont="1" applyFill="1" applyBorder="1" applyAlignment="1" applyProtection="1">
      <alignment horizontal="left"/>
      <protection hidden="1"/>
    </xf>
    <xf numFmtId="9" fontId="9" fillId="5" borderId="8" xfId="2" applyFont="1" applyFill="1" applyBorder="1" applyAlignment="1" applyProtection="1">
      <alignment horizontal="right"/>
      <protection hidden="1"/>
    </xf>
    <xf numFmtId="9" fontId="9" fillId="5" borderId="2" xfId="2" applyFont="1" applyFill="1" applyBorder="1" applyAlignment="1" applyProtection="1">
      <alignment horizontal="right"/>
      <protection hidden="1"/>
    </xf>
    <xf numFmtId="9" fontId="9" fillId="5" borderId="20" xfId="2" applyFont="1" applyFill="1" applyBorder="1" applyAlignment="1" applyProtection="1">
      <alignment horizontal="right"/>
      <protection hidden="1"/>
    </xf>
    <xf numFmtId="9" fontId="9" fillId="5" borderId="22" xfId="2" applyFont="1" applyFill="1" applyBorder="1" applyAlignment="1" applyProtection="1">
      <alignment horizontal="right"/>
      <protection hidden="1"/>
    </xf>
    <xf numFmtId="44" fontId="10" fillId="5" borderId="2" xfId="1" applyFont="1" applyFill="1" applyBorder="1" applyAlignment="1" applyProtection="1">
      <protection hidden="1"/>
    </xf>
    <xf numFmtId="9" fontId="9" fillId="5" borderId="17" xfId="2" applyFont="1" applyFill="1" applyBorder="1" applyAlignment="1" applyProtection="1">
      <protection hidden="1"/>
    </xf>
    <xf numFmtId="9" fontId="9" fillId="5" borderId="0" xfId="0" applyNumberFormat="1" applyFont="1" applyFill="1" applyBorder="1"/>
    <xf numFmtId="44" fontId="10" fillId="5" borderId="18" xfId="1" applyFont="1" applyFill="1" applyBorder="1" applyAlignment="1" applyProtection="1">
      <protection hidden="1"/>
    </xf>
    <xf numFmtId="44" fontId="10" fillId="5" borderId="20" xfId="1" applyFont="1" applyFill="1" applyBorder="1" applyAlignment="1" applyProtection="1">
      <protection hidden="1"/>
    </xf>
    <xf numFmtId="49" fontId="0" fillId="3" borderId="0" xfId="0" applyNumberFormat="1" applyFill="1" applyBorder="1" applyAlignment="1" applyProtection="1">
      <alignment shrinkToFit="1"/>
      <protection hidden="1"/>
    </xf>
    <xf numFmtId="0" fontId="4" fillId="0" borderId="0" xfId="0" applyFont="1"/>
    <xf numFmtId="0" fontId="12" fillId="0" borderId="0" xfId="0" applyFont="1"/>
    <xf numFmtId="0" fontId="13" fillId="0" borderId="0" xfId="0" applyFont="1"/>
    <xf numFmtId="0" fontId="14" fillId="0" borderId="0" xfId="0" applyFont="1"/>
    <xf numFmtId="49" fontId="0" fillId="0" borderId="0" xfId="0" applyNumberFormat="1" applyAlignment="1">
      <alignment horizontal="right"/>
    </xf>
    <xf numFmtId="0" fontId="15" fillId="0" borderId="0" xfId="0" applyFont="1"/>
    <xf numFmtId="0" fontId="7" fillId="0" borderId="0" xfId="0" applyFont="1"/>
    <xf numFmtId="0" fontId="3" fillId="3" borderId="0" xfId="0" applyFont="1" applyFill="1" applyAlignment="1"/>
    <xf numFmtId="0" fontId="8" fillId="7" borderId="37" xfId="0" applyFont="1" applyFill="1" applyBorder="1" applyAlignment="1">
      <alignment horizontal="center" vertical="center" wrapText="1"/>
    </xf>
    <xf numFmtId="0" fontId="8" fillId="7" borderId="38" xfId="0" applyFont="1" applyFill="1" applyBorder="1" applyAlignment="1">
      <alignment horizontal="center" vertical="center" wrapText="1"/>
    </xf>
    <xf numFmtId="0" fontId="8" fillId="7" borderId="39" xfId="0" applyFont="1" applyFill="1" applyBorder="1" applyAlignment="1">
      <alignment horizontal="center" vertical="center" wrapText="1"/>
    </xf>
    <xf numFmtId="16" fontId="8" fillId="0" borderId="37" xfId="0" applyNumberFormat="1" applyFont="1" applyBorder="1" applyAlignment="1">
      <alignment horizontal="justify" vertical="center" wrapText="1"/>
    </xf>
    <xf numFmtId="0" fontId="6" fillId="0" borderId="38" xfId="0" applyFont="1" applyBorder="1" applyAlignment="1">
      <alignment horizontal="justify" vertical="center" wrapText="1"/>
    </xf>
    <xf numFmtId="16" fontId="8" fillId="8" borderId="37" xfId="0" applyNumberFormat="1" applyFont="1" applyFill="1" applyBorder="1" applyAlignment="1">
      <alignment horizontal="justify" vertical="center" wrapText="1"/>
    </xf>
    <xf numFmtId="0" fontId="0" fillId="10" borderId="0" xfId="0" applyFill="1"/>
    <xf numFmtId="0" fontId="6" fillId="3" borderId="0" xfId="0" applyFont="1" applyFill="1" applyBorder="1" applyAlignment="1">
      <alignment horizontal="justify" vertical="center" wrapText="1"/>
    </xf>
    <xf numFmtId="8" fontId="6" fillId="3" borderId="0" xfId="0" applyNumberFormat="1" applyFont="1" applyFill="1" applyBorder="1" applyAlignment="1">
      <alignment horizontal="right" vertical="center" wrapText="1"/>
    </xf>
    <xf numFmtId="44" fontId="6" fillId="0" borderId="39" xfId="0" applyNumberFormat="1" applyFont="1" applyBorder="1" applyAlignment="1">
      <alignment horizontal="justify" vertical="center" wrapText="1"/>
    </xf>
    <xf numFmtId="44" fontId="6" fillId="8" borderId="39" xfId="0" applyNumberFormat="1" applyFont="1" applyFill="1" applyBorder="1" applyAlignment="1">
      <alignment horizontal="justify" vertical="center" wrapText="1"/>
    </xf>
    <xf numFmtId="0" fontId="19" fillId="3" borderId="0" xfId="0" applyFont="1" applyFill="1"/>
    <xf numFmtId="0" fontId="19" fillId="3" borderId="0" xfId="0" applyFont="1" applyFill="1" applyBorder="1"/>
    <xf numFmtId="0" fontId="21" fillId="3" borderId="0" xfId="0" applyFont="1" applyFill="1"/>
    <xf numFmtId="0" fontId="6" fillId="3" borderId="20" xfId="0" applyFont="1" applyFill="1" applyBorder="1" applyAlignment="1">
      <alignment horizontal="justify" vertical="center" wrapText="1"/>
    </xf>
    <xf numFmtId="0" fontId="6" fillId="0" borderId="20" xfId="0" applyFont="1" applyBorder="1" applyAlignment="1">
      <alignment horizontal="justify" vertical="center" wrapText="1"/>
    </xf>
    <xf numFmtId="0" fontId="6" fillId="11" borderId="38" xfId="0" applyFont="1" applyFill="1" applyBorder="1" applyAlignment="1">
      <alignment horizontal="justify" vertical="center" wrapText="1"/>
    </xf>
    <xf numFmtId="0" fontId="0" fillId="0" borderId="0" xfId="0" applyAlignment="1">
      <alignment horizontal="left"/>
    </xf>
    <xf numFmtId="0" fontId="0" fillId="10" borderId="0" xfId="0" applyFill="1" applyAlignment="1">
      <alignment horizontal="left"/>
    </xf>
    <xf numFmtId="0" fontId="0" fillId="3" borderId="0" xfId="0" applyFill="1" applyAlignment="1">
      <alignment horizontal="left"/>
    </xf>
    <xf numFmtId="0" fontId="0" fillId="3" borderId="20" xfId="0" applyFill="1" applyBorder="1" applyAlignment="1">
      <alignment horizontal="left"/>
    </xf>
    <xf numFmtId="0" fontId="6" fillId="3" borderId="0" xfId="0" applyFont="1" applyFill="1" applyBorder="1" applyAlignment="1">
      <alignment horizontal="left" vertical="center"/>
    </xf>
    <xf numFmtId="44" fontId="6" fillId="3" borderId="0" xfId="0" applyNumberFormat="1" applyFont="1" applyFill="1" applyBorder="1" applyAlignment="1">
      <alignment horizontal="left" vertical="center"/>
    </xf>
    <xf numFmtId="0" fontId="2" fillId="2" borderId="1" xfId="3" applyBorder="1" applyAlignment="1" applyProtection="1">
      <alignment horizontal="center"/>
      <protection locked="0"/>
    </xf>
    <xf numFmtId="0" fontId="0" fillId="5" borderId="13" xfId="0" applyFill="1" applyBorder="1" applyAlignment="1" applyProtection="1">
      <alignment horizontal="center"/>
      <protection hidden="1"/>
    </xf>
    <xf numFmtId="9" fontId="9" fillId="5" borderId="0" xfId="2" applyFont="1" applyFill="1" applyBorder="1" applyAlignment="1" applyProtection="1">
      <alignment horizontal="left"/>
      <protection hidden="1"/>
    </xf>
    <xf numFmtId="44" fontId="8" fillId="5" borderId="0" xfId="1" applyFont="1" applyFill="1" applyBorder="1" applyAlignment="1" applyProtection="1">
      <protection hidden="1"/>
    </xf>
    <xf numFmtId="9" fontId="9" fillId="5" borderId="6" xfId="2" applyFont="1" applyFill="1" applyBorder="1" applyAlignment="1" applyProtection="1">
      <alignment horizontal="right"/>
      <protection hidden="1"/>
    </xf>
    <xf numFmtId="9" fontId="9" fillId="5" borderId="10" xfId="2" applyFont="1" applyFill="1" applyBorder="1" applyAlignment="1" applyProtection="1">
      <alignment horizontal="right"/>
      <protection hidden="1"/>
    </xf>
    <xf numFmtId="0" fontId="0" fillId="5" borderId="0" xfId="0" applyFill="1" applyBorder="1" applyProtection="1">
      <protection hidden="1"/>
    </xf>
    <xf numFmtId="44" fontId="10" fillId="5" borderId="23" xfId="1" applyFont="1" applyFill="1" applyBorder="1" applyAlignment="1" applyProtection="1">
      <protection hidden="1"/>
    </xf>
    <xf numFmtId="9" fontId="9" fillId="5" borderId="8" xfId="2" applyFont="1" applyFill="1" applyBorder="1" applyAlignment="1" applyProtection="1">
      <protection hidden="1"/>
    </xf>
    <xf numFmtId="9" fontId="9" fillId="5" borderId="2" xfId="0" applyNumberFormat="1" applyFont="1" applyFill="1" applyBorder="1"/>
    <xf numFmtId="0" fontId="6" fillId="0" borderId="44" xfId="0" applyFont="1" applyBorder="1" applyAlignment="1">
      <alignment horizontal="justify" vertical="center" wrapText="1"/>
    </xf>
    <xf numFmtId="16" fontId="8" fillId="0" borderId="47" xfId="0" applyNumberFormat="1" applyFont="1" applyBorder="1" applyAlignment="1">
      <alignment horizontal="justify" vertical="center" wrapText="1"/>
    </xf>
    <xf numFmtId="44" fontId="6" fillId="0" borderId="7" xfId="0" applyNumberFormat="1" applyFont="1" applyBorder="1" applyAlignment="1">
      <alignment horizontal="justify" vertical="center" wrapText="1"/>
    </xf>
    <xf numFmtId="16" fontId="0" fillId="3" borderId="0" xfId="0" applyNumberFormat="1" applyFill="1"/>
    <xf numFmtId="0" fontId="2" fillId="5" borderId="0" xfId="3" applyFill="1" applyBorder="1" applyAlignment="1" applyProtection="1">
      <alignment horizontal="center"/>
      <protection locked="0"/>
    </xf>
    <xf numFmtId="44" fontId="8" fillId="5" borderId="11" xfId="1" applyFont="1" applyFill="1" applyBorder="1" applyAlignment="1" applyProtection="1">
      <protection hidden="1"/>
    </xf>
    <xf numFmtId="0" fontId="4" fillId="3" borderId="0" xfId="0" applyFont="1" applyFill="1"/>
    <xf numFmtId="0" fontId="6" fillId="0" borderId="42" xfId="0" applyFont="1" applyBorder="1" applyAlignment="1">
      <alignment horizontal="left" vertical="center"/>
    </xf>
    <xf numFmtId="0" fontId="6" fillId="0" borderId="43" xfId="0" applyFont="1" applyBorder="1" applyAlignment="1">
      <alignment horizontal="left" vertical="center"/>
    </xf>
    <xf numFmtId="0" fontId="6" fillId="8" borderId="42" xfId="0" applyFont="1" applyFill="1" applyBorder="1" applyAlignment="1">
      <alignment horizontal="left" vertical="center"/>
    </xf>
    <xf numFmtId="0" fontId="6" fillId="8" borderId="43" xfId="0" applyFont="1" applyFill="1" applyBorder="1" applyAlignment="1">
      <alignment horizontal="left" vertical="center"/>
    </xf>
    <xf numFmtId="44" fontId="6" fillId="0" borderId="48" xfId="0" applyNumberFormat="1" applyFont="1" applyBorder="1" applyAlignment="1">
      <alignment horizontal="justify" vertical="center" wrapText="1"/>
    </xf>
    <xf numFmtId="0" fontId="6" fillId="0" borderId="49" xfId="0" applyFont="1" applyBorder="1" applyAlignment="1">
      <alignment horizontal="justify" vertical="center" wrapText="1"/>
    </xf>
    <xf numFmtId="0" fontId="6" fillId="11" borderId="49" xfId="0" applyFont="1" applyFill="1" applyBorder="1" applyAlignment="1">
      <alignment horizontal="justify" vertical="center" wrapText="1"/>
    </xf>
    <xf numFmtId="44" fontId="6" fillId="8" borderId="53" xfId="0" applyNumberFormat="1" applyFont="1" applyFill="1" applyBorder="1" applyAlignment="1">
      <alignment horizontal="justify" vertical="center" wrapText="1"/>
    </xf>
    <xf numFmtId="0" fontId="0" fillId="0" borderId="0" xfId="0" applyAlignment="1">
      <alignment horizontal="center"/>
    </xf>
    <xf numFmtId="44" fontId="8" fillId="5" borderId="7" xfId="1" applyFont="1" applyFill="1" applyBorder="1" applyAlignment="1" applyProtection="1">
      <protection hidden="1"/>
    </xf>
    <xf numFmtId="164" fontId="0" fillId="5" borderId="54" xfId="0" applyNumberFormat="1" applyFill="1" applyBorder="1" applyAlignment="1" applyProtection="1">
      <alignment horizontal="center"/>
      <protection hidden="1"/>
    </xf>
    <xf numFmtId="164" fontId="0" fillId="5" borderId="4" xfId="0" applyNumberFormat="1" applyFont="1" applyFill="1" applyBorder="1" applyAlignment="1" applyProtection="1">
      <alignment horizontal="center"/>
      <protection hidden="1"/>
    </xf>
    <xf numFmtId="164" fontId="0" fillId="5" borderId="24" xfId="0" applyNumberFormat="1" applyFont="1" applyFill="1" applyBorder="1" applyAlignment="1" applyProtection="1">
      <alignment horizontal="center"/>
      <protection hidden="1"/>
    </xf>
    <xf numFmtId="164" fontId="0" fillId="5" borderId="13" xfId="0" applyNumberFormat="1" applyFont="1" applyFill="1" applyBorder="1" applyAlignment="1" applyProtection="1">
      <alignment horizontal="center"/>
      <protection hidden="1"/>
    </xf>
    <xf numFmtId="164" fontId="0" fillId="5" borderId="14" xfId="0" applyNumberFormat="1" applyFont="1" applyFill="1" applyBorder="1" applyAlignment="1" applyProtection="1">
      <alignment horizontal="center"/>
      <protection hidden="1"/>
    </xf>
    <xf numFmtId="164" fontId="0" fillId="5" borderId="5" xfId="0" applyNumberFormat="1" applyFont="1" applyFill="1" applyBorder="1" applyAlignment="1" applyProtection="1">
      <alignment horizontal="center"/>
      <protection hidden="1"/>
    </xf>
    <xf numFmtId="164" fontId="0" fillId="5" borderId="10" xfId="0" applyNumberFormat="1" applyFont="1" applyFill="1" applyBorder="1" applyAlignment="1" applyProtection="1">
      <alignment horizontal="center"/>
      <protection hidden="1"/>
    </xf>
    <xf numFmtId="164" fontId="4" fillId="2" borderId="1" xfId="3" applyNumberFormat="1" applyFont="1" applyBorder="1" applyAlignment="1" applyProtection="1">
      <alignment horizontal="center"/>
      <protection locked="0"/>
    </xf>
    <xf numFmtId="164" fontId="0" fillId="5" borderId="11" xfId="0" applyNumberFormat="1" applyFont="1" applyFill="1" applyBorder="1" applyAlignment="1" applyProtection="1">
      <alignment horizontal="center"/>
      <protection hidden="1"/>
    </xf>
    <xf numFmtId="164" fontId="0" fillId="5" borderId="0" xfId="0" applyNumberFormat="1" applyFont="1" applyFill="1" applyBorder="1" applyAlignment="1" applyProtection="1">
      <alignment horizontal="center"/>
      <protection hidden="1"/>
    </xf>
    <xf numFmtId="164" fontId="0" fillId="5" borderId="7" xfId="0" applyNumberFormat="1" applyFont="1" applyFill="1" applyBorder="1" applyAlignment="1" applyProtection="1">
      <alignment horizontal="center"/>
      <protection hidden="1"/>
    </xf>
    <xf numFmtId="44" fontId="6" fillId="5" borderId="9" xfId="1" applyFont="1" applyFill="1" applyBorder="1" applyAlignment="1" applyProtection="1">
      <protection hidden="1"/>
    </xf>
    <xf numFmtId="44" fontId="6" fillId="5" borderId="2" xfId="1" applyFont="1" applyFill="1" applyBorder="1" applyAlignment="1" applyProtection="1">
      <protection hidden="1"/>
    </xf>
    <xf numFmtId="44" fontId="6" fillId="5" borderId="18" xfId="1" applyFont="1" applyFill="1" applyBorder="1" applyAlignment="1" applyProtection="1">
      <protection hidden="1"/>
    </xf>
    <xf numFmtId="0" fontId="0" fillId="5" borderId="13" xfId="0" applyFont="1" applyFill="1" applyBorder="1" applyProtection="1">
      <protection hidden="1"/>
    </xf>
    <xf numFmtId="0" fontId="0" fillId="5" borderId="16" xfId="0" applyFont="1" applyFill="1" applyBorder="1" applyProtection="1">
      <protection hidden="1"/>
    </xf>
    <xf numFmtId="164" fontId="0" fillId="5" borderId="6" xfId="0" applyNumberFormat="1" applyFont="1" applyFill="1" applyBorder="1" applyAlignment="1" applyProtection="1">
      <alignment horizontal="center"/>
      <protection hidden="1"/>
    </xf>
    <xf numFmtId="0" fontId="4" fillId="2" borderId="1" xfId="3" applyFont="1" applyBorder="1" applyAlignment="1" applyProtection="1">
      <alignment horizontal="center"/>
      <protection locked="0"/>
    </xf>
    <xf numFmtId="0" fontId="0" fillId="5" borderId="7" xfId="0" applyFont="1" applyFill="1" applyBorder="1" applyProtection="1">
      <protection hidden="1"/>
    </xf>
    <xf numFmtId="164" fontId="6" fillId="5" borderId="0" xfId="0" applyNumberFormat="1" applyFont="1" applyFill="1" applyBorder="1" applyAlignment="1" applyProtection="1">
      <alignment horizontal="left" vertical="top"/>
      <protection hidden="1"/>
    </xf>
    <xf numFmtId="44" fontId="10" fillId="5" borderId="0" xfId="1" applyFont="1" applyFill="1" applyBorder="1" applyAlignment="1" applyProtection="1">
      <protection hidden="1"/>
    </xf>
    <xf numFmtId="44" fontId="10" fillId="5" borderId="21" xfId="1" applyFont="1" applyFill="1" applyBorder="1" applyAlignment="1" applyProtection="1">
      <protection hidden="1"/>
    </xf>
    <xf numFmtId="164" fontId="4" fillId="5" borderId="0" xfId="3" applyNumberFormat="1" applyFont="1" applyFill="1" applyBorder="1" applyAlignment="1" applyProtection="1">
      <alignment horizontal="center"/>
      <protection locked="0"/>
    </xf>
    <xf numFmtId="0" fontId="0" fillId="5" borderId="0" xfId="0" applyFont="1" applyFill="1" applyBorder="1" applyProtection="1">
      <protection hidden="1"/>
    </xf>
    <xf numFmtId="44" fontId="6" fillId="5" borderId="20" xfId="1" applyFont="1" applyFill="1" applyBorder="1" applyAlignment="1" applyProtection="1">
      <protection hidden="1"/>
    </xf>
    <xf numFmtId="44" fontId="6" fillId="5" borderId="23" xfId="1" applyFont="1" applyFill="1" applyBorder="1" applyAlignment="1" applyProtection="1">
      <protection hidden="1"/>
    </xf>
    <xf numFmtId="44" fontId="7" fillId="0" borderId="0" xfId="0" applyNumberFormat="1" applyFont="1" applyAlignment="1">
      <alignment horizontal="center"/>
    </xf>
    <xf numFmtId="0" fontId="7" fillId="0" borderId="0" xfId="0" applyFont="1" applyAlignment="1">
      <alignment horizontal="center"/>
    </xf>
    <xf numFmtId="0" fontId="0" fillId="0" borderId="0" xfId="0" applyAlignment="1">
      <alignment horizontal="left" vertical="center" wrapText="1"/>
    </xf>
    <xf numFmtId="0" fontId="22" fillId="3" borderId="0" xfId="0" applyFont="1" applyFill="1" applyAlignment="1">
      <alignment horizontal="center"/>
    </xf>
    <xf numFmtId="0" fontId="0" fillId="5" borderId="10" xfId="0" applyNumberFormat="1" applyFill="1" applyBorder="1" applyAlignment="1" applyProtection="1">
      <alignment horizontal="center" shrinkToFit="1"/>
      <protection hidden="1"/>
    </xf>
    <xf numFmtId="0" fontId="0" fillId="5" borderId="0" xfId="0" applyNumberFormat="1" applyFill="1" applyBorder="1" applyAlignment="1" applyProtection="1">
      <alignment horizontal="center" shrinkToFit="1"/>
      <protection hidden="1"/>
    </xf>
    <xf numFmtId="0" fontId="0" fillId="5" borderId="7" xfId="0" applyNumberFormat="1" applyFill="1" applyBorder="1" applyAlignment="1" applyProtection="1">
      <alignment horizontal="center" shrinkToFit="1"/>
      <protection hidden="1"/>
    </xf>
    <xf numFmtId="0" fontId="0" fillId="5" borderId="6" xfId="0" applyNumberFormat="1" applyFill="1" applyBorder="1" applyAlignment="1" applyProtection="1">
      <alignment horizontal="center" shrinkToFit="1"/>
      <protection hidden="1"/>
    </xf>
    <xf numFmtId="0" fontId="0" fillId="5" borderId="11" xfId="0" applyNumberFormat="1" applyFill="1" applyBorder="1" applyAlignment="1" applyProtection="1">
      <alignment horizontal="center" shrinkToFit="1"/>
      <protection hidden="1"/>
    </xf>
    <xf numFmtId="44" fontId="11" fillId="3" borderId="31" xfId="1" applyFont="1" applyFill="1" applyBorder="1" applyAlignment="1" applyProtection="1">
      <alignment horizontal="center"/>
      <protection hidden="1"/>
    </xf>
    <xf numFmtId="44" fontId="11" fillId="3" borderId="32" xfId="1" applyFont="1" applyFill="1" applyBorder="1" applyAlignment="1" applyProtection="1">
      <alignment horizontal="center"/>
      <protection hidden="1"/>
    </xf>
    <xf numFmtId="44" fontId="11" fillId="3" borderId="33" xfId="1" applyFont="1" applyFill="1" applyBorder="1" applyAlignment="1" applyProtection="1">
      <alignment horizontal="center"/>
      <protection hidden="1"/>
    </xf>
    <xf numFmtId="0" fontId="3" fillId="3" borderId="0" xfId="0" applyFont="1" applyFill="1" applyAlignment="1">
      <alignment horizontal="right"/>
    </xf>
    <xf numFmtId="0" fontId="7" fillId="3" borderId="0" xfId="0" applyFont="1" applyFill="1" applyAlignment="1" applyProtection="1">
      <alignment horizontal="center"/>
      <protection hidden="1"/>
    </xf>
    <xf numFmtId="0" fontId="0" fillId="3" borderId="0" xfId="0" applyFill="1" applyAlignment="1" applyProtection="1">
      <alignment horizontal="center"/>
      <protection hidden="1"/>
    </xf>
    <xf numFmtId="0" fontId="3" fillId="3" borderId="3"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3" fillId="3" borderId="5" xfId="0" applyFont="1" applyFill="1" applyBorder="1" applyAlignment="1" applyProtection="1">
      <alignment horizontal="center"/>
      <protection hidden="1"/>
    </xf>
    <xf numFmtId="0" fontId="4" fillId="4" borderId="26" xfId="0" applyFont="1" applyFill="1" applyBorder="1" applyAlignment="1" applyProtection="1">
      <alignment horizontal="center"/>
      <protection hidden="1"/>
    </xf>
    <xf numFmtId="0" fontId="4" fillId="4" borderId="27" xfId="0" applyFont="1" applyFill="1" applyBorder="1" applyAlignment="1" applyProtection="1">
      <alignment horizontal="center"/>
      <protection hidden="1"/>
    </xf>
    <xf numFmtId="0" fontId="4" fillId="4" borderId="28" xfId="0" applyFont="1" applyFill="1" applyBorder="1" applyAlignment="1" applyProtection="1">
      <alignment horizontal="center"/>
      <protection hidden="1"/>
    </xf>
    <xf numFmtId="0" fontId="4" fillId="4" borderId="29" xfId="0" applyFont="1" applyFill="1" applyBorder="1" applyAlignment="1" applyProtection="1">
      <alignment horizontal="center"/>
      <protection hidden="1"/>
    </xf>
    <xf numFmtId="0" fontId="4" fillId="4" borderId="30" xfId="0" applyFont="1" applyFill="1" applyBorder="1" applyAlignment="1" applyProtection="1">
      <alignment horizontal="center"/>
      <protection hidden="1"/>
    </xf>
    <xf numFmtId="0" fontId="4" fillId="4" borderId="3" xfId="0" applyFont="1" applyFill="1" applyBorder="1" applyAlignment="1" applyProtection="1">
      <alignment horizontal="center"/>
      <protection hidden="1"/>
    </xf>
    <xf numFmtId="0" fontId="4" fillId="4" borderId="4" xfId="0" applyFont="1" applyFill="1" applyBorder="1" applyAlignment="1" applyProtection="1">
      <alignment horizontal="center"/>
      <protection hidden="1"/>
    </xf>
    <xf numFmtId="0" fontId="4" fillId="4" borderId="24" xfId="0" applyFont="1" applyFill="1" applyBorder="1" applyAlignment="1" applyProtection="1">
      <alignment horizontal="center"/>
      <protection hidden="1"/>
    </xf>
    <xf numFmtId="0" fontId="4" fillId="4" borderId="25" xfId="0" applyFont="1" applyFill="1" applyBorder="1" applyAlignment="1" applyProtection="1">
      <alignment horizontal="center"/>
      <protection hidden="1"/>
    </xf>
    <xf numFmtId="0" fontId="4" fillId="4" borderId="5" xfId="0" applyFont="1" applyFill="1" applyBorder="1" applyAlignment="1" applyProtection="1">
      <alignment horizontal="center"/>
      <protection hidden="1"/>
    </xf>
    <xf numFmtId="0" fontId="0" fillId="5" borderId="10" xfId="0" applyNumberFormat="1" applyFont="1" applyFill="1" applyBorder="1" applyAlignment="1" applyProtection="1">
      <alignment horizontal="center" shrinkToFit="1"/>
      <protection hidden="1"/>
    </xf>
    <xf numFmtId="0" fontId="0" fillId="5" borderId="0" xfId="0" applyNumberFormat="1" applyFont="1" applyFill="1" applyBorder="1" applyAlignment="1" applyProtection="1">
      <alignment horizontal="center" shrinkToFit="1"/>
      <protection hidden="1"/>
    </xf>
    <xf numFmtId="0" fontId="0" fillId="5" borderId="6" xfId="0" applyNumberFormat="1" applyFont="1" applyFill="1" applyBorder="1" applyAlignment="1" applyProtection="1">
      <alignment horizontal="center" shrinkToFit="1"/>
      <protection hidden="1"/>
    </xf>
    <xf numFmtId="0" fontId="0" fillId="5" borderId="7" xfId="0" applyNumberFormat="1" applyFont="1" applyFill="1" applyBorder="1" applyAlignment="1" applyProtection="1">
      <alignment horizontal="center" shrinkToFit="1"/>
      <protection hidden="1"/>
    </xf>
    <xf numFmtId="0" fontId="0" fillId="5" borderId="11" xfId="0" applyNumberFormat="1" applyFont="1" applyFill="1" applyBorder="1" applyAlignment="1" applyProtection="1">
      <alignment horizontal="center" shrinkToFit="1"/>
      <protection hidden="1"/>
    </xf>
    <xf numFmtId="0" fontId="3" fillId="3" borderId="26" xfId="0" applyFont="1" applyFill="1" applyBorder="1" applyAlignment="1" applyProtection="1">
      <alignment horizontal="center"/>
      <protection hidden="1"/>
    </xf>
    <xf numFmtId="0" fontId="3" fillId="3" borderId="27" xfId="0" applyFont="1" applyFill="1" applyBorder="1" applyAlignment="1" applyProtection="1">
      <alignment horizontal="center"/>
      <protection hidden="1"/>
    </xf>
    <xf numFmtId="0" fontId="3" fillId="3" borderId="30" xfId="0" applyFont="1" applyFill="1" applyBorder="1" applyAlignment="1" applyProtection="1">
      <alignment horizontal="center"/>
      <protection hidden="1"/>
    </xf>
    <xf numFmtId="0" fontId="17" fillId="6" borderId="34" xfId="0" applyFont="1" applyFill="1" applyBorder="1" applyAlignment="1">
      <alignment horizontal="center" vertical="center" wrapText="1"/>
    </xf>
    <xf numFmtId="0" fontId="17" fillId="6" borderId="35" xfId="0" applyFont="1" applyFill="1" applyBorder="1" applyAlignment="1">
      <alignment horizontal="center" vertical="center" wrapText="1"/>
    </xf>
    <xf numFmtId="0" fontId="17" fillId="6" borderId="36" xfId="0" applyFont="1" applyFill="1" applyBorder="1" applyAlignment="1">
      <alignment horizontal="center" vertical="center" wrapText="1"/>
    </xf>
    <xf numFmtId="0" fontId="8" fillId="7" borderId="40" xfId="0" applyFont="1" applyFill="1" applyBorder="1" applyAlignment="1">
      <alignment horizontal="center" vertical="center"/>
    </xf>
    <xf numFmtId="0" fontId="8" fillId="7" borderId="41" xfId="0" applyFont="1" applyFill="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8" borderId="42" xfId="0" applyFont="1" applyFill="1" applyBorder="1" applyAlignment="1">
      <alignment horizontal="center" vertical="center"/>
    </xf>
    <xf numFmtId="0" fontId="6" fillId="8" borderId="43" xfId="0" applyFont="1" applyFill="1" applyBorder="1" applyAlignment="1">
      <alignment horizontal="center" vertical="center"/>
    </xf>
    <xf numFmtId="0" fontId="6" fillId="0" borderId="45" xfId="0" applyFont="1" applyBorder="1" applyAlignment="1">
      <alignment horizontal="left" vertical="center"/>
    </xf>
    <xf numFmtId="0" fontId="6" fillId="0" borderId="46" xfId="0" applyFont="1" applyBorder="1" applyAlignment="1">
      <alignment horizontal="left" vertical="center"/>
    </xf>
    <xf numFmtId="0" fontId="16" fillId="0" borderId="0" xfId="0" applyFont="1" applyAlignment="1">
      <alignment horizontal="center" vertical="top" wrapText="1"/>
    </xf>
    <xf numFmtId="0" fontId="0" fillId="0" borderId="0" xfId="0" applyAlignment="1"/>
    <xf numFmtId="0" fontId="0" fillId="0" borderId="0" xfId="0" applyAlignment="1">
      <alignment horizontal="center"/>
    </xf>
    <xf numFmtId="165" fontId="18" fillId="10" borderId="0" xfId="0" applyNumberFormat="1" applyFont="1" applyFill="1" applyAlignment="1">
      <alignment horizontal="center" vertical="center"/>
    </xf>
    <xf numFmtId="165" fontId="0" fillId="10" borderId="0" xfId="0" applyNumberFormat="1" applyFill="1" applyAlignment="1">
      <alignment horizontal="center" vertical="center"/>
    </xf>
    <xf numFmtId="0" fontId="18" fillId="10" borderId="0" xfId="0" applyFont="1" applyFill="1" applyAlignment="1" applyProtection="1">
      <alignment horizontal="left" vertical="center"/>
      <protection locked="0"/>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6" fillId="8" borderId="42" xfId="0" applyFont="1" applyFill="1" applyBorder="1" applyAlignment="1">
      <alignment horizontal="left" vertical="center"/>
    </xf>
    <xf numFmtId="0" fontId="6" fillId="8" borderId="43" xfId="0" applyFont="1" applyFill="1" applyBorder="1" applyAlignment="1">
      <alignment horizontal="left" vertical="center"/>
    </xf>
    <xf numFmtId="0" fontId="6" fillId="9" borderId="26" xfId="0" applyFont="1" applyFill="1" applyBorder="1" applyAlignment="1">
      <alignment horizontal="justify" vertical="center" wrapText="1"/>
    </xf>
    <xf numFmtId="0" fontId="6" fillId="9" borderId="27" xfId="0" applyFont="1" applyFill="1" applyBorder="1" applyAlignment="1">
      <alignment horizontal="justify" vertical="center" wrapText="1"/>
    </xf>
    <xf numFmtId="44" fontId="6" fillId="9" borderId="27" xfId="0" applyNumberFormat="1" applyFont="1" applyFill="1" applyBorder="1" applyAlignment="1">
      <alignment horizontal="right" vertical="center" wrapText="1"/>
    </xf>
    <xf numFmtId="8" fontId="6" fillId="9" borderId="30" xfId="0" applyNumberFormat="1" applyFont="1" applyFill="1" applyBorder="1" applyAlignment="1">
      <alignment horizontal="right" vertical="center" wrapText="1"/>
    </xf>
    <xf numFmtId="0" fontId="6" fillId="8" borderId="45" xfId="0" applyFont="1" applyFill="1" applyBorder="1" applyAlignment="1">
      <alignment horizontal="left" vertical="center"/>
    </xf>
    <xf numFmtId="0" fontId="6" fillId="8" borderId="46" xfId="0" applyFont="1" applyFill="1" applyBorder="1" applyAlignment="1">
      <alignment horizontal="left" vertical="center"/>
    </xf>
    <xf numFmtId="0" fontId="6" fillId="0" borderId="50" xfId="0" applyFont="1" applyBorder="1" applyAlignment="1">
      <alignment horizontal="left" vertical="center"/>
    </xf>
    <xf numFmtId="0" fontId="6" fillId="0" borderId="51" xfId="0" applyFont="1" applyBorder="1" applyAlignment="1">
      <alignment horizontal="left" vertical="center"/>
    </xf>
    <xf numFmtId="0" fontId="6" fillId="8" borderId="52" xfId="0" applyFont="1" applyFill="1" applyBorder="1" applyAlignment="1">
      <alignment horizontal="center" vertical="center"/>
    </xf>
    <xf numFmtId="0" fontId="6" fillId="0" borderId="0" xfId="0" applyFont="1" applyFill="1" applyBorder="1" applyAlignment="1">
      <alignment horizontal="justify" vertical="center" wrapText="1"/>
    </xf>
    <xf numFmtId="44" fontId="6" fillId="0" borderId="0" xfId="0" applyNumberFormat="1" applyFont="1" applyFill="1" applyBorder="1" applyAlignment="1">
      <alignment horizontal="right" vertical="center" wrapText="1"/>
    </xf>
    <xf numFmtId="8" fontId="6" fillId="0" borderId="0" xfId="0" applyNumberFormat="1" applyFont="1" applyFill="1" applyBorder="1" applyAlignment="1">
      <alignment horizontal="right" vertical="center" wrapText="1"/>
    </xf>
    <xf numFmtId="0" fontId="3" fillId="3" borderId="0" xfId="0" applyFont="1" applyFill="1" applyAlignment="1">
      <alignment horizontal="left"/>
    </xf>
  </cellXfs>
  <cellStyles count="4">
    <cellStyle name="Check Cell" xfId="3" builtinId="23"/>
    <cellStyle name="Currency" xfId="1" builtinId="4"/>
    <cellStyle name="Normal" xfId="0" builtinId="0"/>
    <cellStyle name="Percent" xfId="2" builtinId="5"/>
  </cellStyles>
  <dxfs count="18">
    <dxf>
      <font>
        <strike val="0"/>
        <outline val="0"/>
        <shadow val="0"/>
        <u val="none"/>
        <vertAlign val="baseline"/>
        <sz val="11"/>
        <color auto="1"/>
        <name val="Calibri"/>
        <family val="2"/>
      </font>
      <fill>
        <patternFill patternType="solid">
          <fgColor indexed="64"/>
          <bgColor theme="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rgb="FFFFFF00"/>
        </patternFill>
      </fill>
    </dxf>
    <dxf>
      <font>
        <strike val="0"/>
        <outline val="0"/>
        <shadow val="0"/>
        <u val="none"/>
        <vertAlign val="baseline"/>
        <sz val="11"/>
        <color auto="1"/>
        <name val="Calibri"/>
        <family val="2"/>
      </font>
      <fill>
        <patternFill patternType="solid">
          <fgColor indexed="64"/>
          <bgColor theme="0"/>
        </patternFill>
      </fill>
    </dxf>
    <dxf>
      <font>
        <strike val="0"/>
        <outline val="0"/>
        <shadow val="0"/>
        <u val="none"/>
        <vertAlign val="baseline"/>
        <sz val="11"/>
        <color auto="1"/>
        <name val="Calibri"/>
        <family val="2"/>
      </font>
      <fill>
        <patternFill patternType="solid">
          <fgColor indexed="64"/>
          <bgColor theme="0"/>
        </patternFill>
      </fill>
    </dxf>
    <dxf>
      <font>
        <strike val="0"/>
        <outline val="0"/>
        <shadow val="0"/>
        <u val="none"/>
        <vertAlign val="baseline"/>
        <sz val="11"/>
        <color auto="1"/>
        <name val="Calibri"/>
        <family val="2"/>
      </font>
      <fill>
        <patternFill patternType="solid">
          <fgColor indexed="64"/>
          <bgColor theme="0"/>
        </patternFill>
      </fill>
    </dxf>
    <dxf>
      <font>
        <strike val="0"/>
        <outline val="0"/>
        <shadow val="0"/>
        <u val="none"/>
        <vertAlign val="baseline"/>
        <color theme="0"/>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jpg"/><Relationship Id="rId4" Type="http://schemas.openxmlformats.org/officeDocument/2006/relationships/image" Target="../media/image4.jp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g"/></Relationships>
</file>

<file path=xl/drawings/_rels/drawing11.xml.rels><?xml version="1.0" encoding="UTF-8" standalone="yes"?>
<Relationships xmlns="http://schemas.openxmlformats.org/package/2006/relationships"><Relationship Id="rId1" Type="http://schemas.openxmlformats.org/officeDocument/2006/relationships/image" Target="../media/image4.jp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g"/></Relationships>
</file>

<file path=xl/drawings/_rels/drawing14.xml.rels><?xml version="1.0" encoding="UTF-8" standalone="yes"?>
<Relationships xmlns="http://schemas.openxmlformats.org/package/2006/relationships"><Relationship Id="rId1" Type="http://schemas.openxmlformats.org/officeDocument/2006/relationships/image" Target="../media/image5.jpg"/></Relationships>
</file>

<file path=xl/drawings/_rels/drawing2.xml.rels><?xml version="1.0" encoding="UTF-8" standalone="yes"?>
<Relationships xmlns="http://schemas.openxmlformats.org/package/2006/relationships"><Relationship Id="rId1"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4.jpg"/></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_rels/drawing5.xml.rels><?xml version="1.0" encoding="UTF-8" standalone="yes"?>
<Relationships xmlns="http://schemas.openxmlformats.org/package/2006/relationships"><Relationship Id="rId1" Type="http://schemas.openxmlformats.org/officeDocument/2006/relationships/image" Target="../media/image4.jpg"/></Relationships>
</file>

<file path=xl/drawings/_rels/drawing6.xml.rels><?xml version="1.0" encoding="UTF-8" standalone="yes"?>
<Relationships xmlns="http://schemas.openxmlformats.org/package/2006/relationships"><Relationship Id="rId1" Type="http://schemas.openxmlformats.org/officeDocument/2006/relationships/image" Target="../media/image4.jpg"/></Relationships>
</file>

<file path=xl/drawings/_rels/drawing7.xml.rels><?xml version="1.0" encoding="UTF-8" standalone="yes"?>
<Relationships xmlns="http://schemas.openxmlformats.org/package/2006/relationships"><Relationship Id="rId1" Type="http://schemas.openxmlformats.org/officeDocument/2006/relationships/image" Target="../media/image4.jpg"/></Relationships>
</file>

<file path=xl/drawings/_rels/drawing8.xml.rels><?xml version="1.0" encoding="UTF-8" standalone="yes"?>
<Relationships xmlns="http://schemas.openxmlformats.org/package/2006/relationships"><Relationship Id="rId1" Type="http://schemas.openxmlformats.org/officeDocument/2006/relationships/image" Target="../media/image4.jpg"/></Relationships>
</file>

<file path=xl/drawings/_rels/drawing9.xml.rels><?xml version="1.0" encoding="UTF-8" standalone="yes"?>
<Relationships xmlns="http://schemas.openxmlformats.org/package/2006/relationships"><Relationship Id="rId1"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2</xdr:col>
      <xdr:colOff>171450</xdr:colOff>
      <xdr:row>29</xdr:row>
      <xdr:rowOff>171450</xdr:rowOff>
    </xdr:from>
    <xdr:to>
      <xdr:col>9</xdr:col>
      <xdr:colOff>390525</xdr:colOff>
      <xdr:row>35</xdr:row>
      <xdr:rowOff>47625</xdr:rowOff>
    </xdr:to>
    <xdr:pic>
      <xdr:nvPicPr>
        <xdr:cNvPr id="3" name="Picture 2">
          <a:extLst>
            <a:ext uri="{FF2B5EF4-FFF2-40B4-BE49-F238E27FC236}">
              <a16:creationId xmlns:a16="http://schemas.microsoft.com/office/drawing/2014/main" id="{51E43F1E-1BA0-4085-A5E0-73D116A6C6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 y="6238875"/>
          <a:ext cx="4648200" cy="10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152400</xdr:colOff>
      <xdr:row>37</xdr:row>
      <xdr:rowOff>85725</xdr:rowOff>
    </xdr:from>
    <xdr:to>
      <xdr:col>9</xdr:col>
      <xdr:colOff>371475</xdr:colOff>
      <xdr:row>42</xdr:row>
      <xdr:rowOff>142875</xdr:rowOff>
    </xdr:to>
    <xdr:pic>
      <xdr:nvPicPr>
        <xdr:cNvPr id="8" name="Picture 7">
          <a:extLst>
            <a:ext uri="{FF2B5EF4-FFF2-40B4-BE49-F238E27FC236}">
              <a16:creationId xmlns:a16="http://schemas.microsoft.com/office/drawing/2014/main" id="{CFAD03C2-B46F-407A-BF53-ADD58EAF542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1600" y="7677150"/>
          <a:ext cx="4648200"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352425</xdr:colOff>
      <xdr:row>20</xdr:row>
      <xdr:rowOff>47625</xdr:rowOff>
    </xdr:from>
    <xdr:to>
      <xdr:col>7</xdr:col>
      <xdr:colOff>228600</xdr:colOff>
      <xdr:row>25</xdr:row>
      <xdr:rowOff>104775</xdr:rowOff>
    </xdr:to>
    <xdr:pic>
      <xdr:nvPicPr>
        <xdr:cNvPr id="5" name="Picture 4">
          <a:extLst>
            <a:ext uri="{FF2B5EF4-FFF2-40B4-BE49-F238E27FC236}">
              <a16:creationId xmlns:a16="http://schemas.microsoft.com/office/drawing/2014/main" id="{4369BFAE-5F2E-473E-96D9-9B0B3B9F2AF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571625" y="3829050"/>
          <a:ext cx="3086100"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438150</xdr:colOff>
      <xdr:row>55</xdr:row>
      <xdr:rowOff>193793</xdr:rowOff>
    </xdr:from>
    <xdr:to>
      <xdr:col>11</xdr:col>
      <xdr:colOff>323850</xdr:colOff>
      <xdr:row>61</xdr:row>
      <xdr:rowOff>60324</xdr:rowOff>
    </xdr:to>
    <xdr:pic>
      <xdr:nvPicPr>
        <xdr:cNvPr id="4" name="Picture 3">
          <a:extLst>
            <a:ext uri="{FF2B5EF4-FFF2-40B4-BE49-F238E27FC236}">
              <a16:creationId xmlns:a16="http://schemas.microsoft.com/office/drawing/2014/main" id="{62C07D4B-413A-4EB7-954C-D6FC7C0CDDCE}"/>
            </a:ext>
          </a:extLst>
        </xdr:cNvPr>
        <xdr:cNvPicPr>
          <a:picLocks noChangeAspect="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5476875" y="11014193"/>
          <a:ext cx="1714500" cy="1295281"/>
        </a:xfrm>
        <a:prstGeom prst="rect">
          <a:avLst/>
        </a:prstGeom>
      </xdr:spPr>
    </xdr:pic>
    <xdr:clientData/>
  </xdr:twoCellAnchor>
  <xdr:twoCellAnchor editAs="oneCell">
    <xdr:from>
      <xdr:col>1</xdr:col>
      <xdr:colOff>333375</xdr:colOff>
      <xdr:row>1</xdr:row>
      <xdr:rowOff>64770</xdr:rowOff>
    </xdr:from>
    <xdr:to>
      <xdr:col>5</xdr:col>
      <xdr:colOff>320675</xdr:colOff>
      <xdr:row>5</xdr:row>
      <xdr:rowOff>120650</xdr:rowOff>
    </xdr:to>
    <xdr:pic>
      <xdr:nvPicPr>
        <xdr:cNvPr id="7" name="Picture 6">
          <a:extLst>
            <a:ext uri="{FF2B5EF4-FFF2-40B4-BE49-F238E27FC236}">
              <a16:creationId xmlns:a16="http://schemas.microsoft.com/office/drawing/2014/main" id="{9D6AF669-5C95-451F-8E32-9E283227FC48}"/>
            </a:ext>
          </a:extLst>
        </xdr:cNvPr>
        <xdr:cNvPicPr>
          <a:picLocks noChangeAspect="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942975" y="255270"/>
          <a:ext cx="2425700" cy="97028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08F3138D-4C03-499B-8CAF-970D806610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17</xdr:col>
      <xdr:colOff>335312</xdr:colOff>
      <xdr:row>29</xdr:row>
      <xdr:rowOff>142875</xdr:rowOff>
    </xdr:from>
    <xdr:to>
      <xdr:col>20</xdr:col>
      <xdr:colOff>69849</xdr:colOff>
      <xdr:row>34</xdr:row>
      <xdr:rowOff>155574</xdr:rowOff>
    </xdr:to>
    <xdr:pic>
      <xdr:nvPicPr>
        <xdr:cNvPr id="2" name="Picture 1">
          <a:extLst>
            <a:ext uri="{FF2B5EF4-FFF2-40B4-BE49-F238E27FC236}">
              <a16:creationId xmlns:a16="http://schemas.microsoft.com/office/drawing/2014/main" id="{7B16ACFA-8A5C-420B-AD86-6B006F1722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951636E4-4329-4DB5-BEF8-39E5A3741D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3" name="Picture 2">
          <a:extLst>
            <a:ext uri="{FF2B5EF4-FFF2-40B4-BE49-F238E27FC236}">
              <a16:creationId xmlns:a16="http://schemas.microsoft.com/office/drawing/2014/main" id="{CE71A936-1E37-4EA2-9D86-607E33AC3AD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38100</xdr:colOff>
      <xdr:row>4</xdr:row>
      <xdr:rowOff>180974</xdr:rowOff>
    </xdr:from>
    <xdr:to>
      <xdr:col>16</xdr:col>
      <xdr:colOff>419100</xdr:colOff>
      <xdr:row>7</xdr:row>
      <xdr:rowOff>19049</xdr:rowOff>
    </xdr:to>
    <xdr:sp macro="" textlink="">
      <xdr:nvSpPr>
        <xdr:cNvPr id="6" name="TextBox 5">
          <a:extLst>
            <a:ext uri="{FF2B5EF4-FFF2-40B4-BE49-F238E27FC236}">
              <a16:creationId xmlns:a16="http://schemas.microsoft.com/office/drawing/2014/main" id="{F1270474-FF0B-4C63-90BD-B8C1C92AA328}"/>
            </a:ext>
          </a:extLst>
        </xdr:cNvPr>
        <xdr:cNvSpPr txBox="1"/>
      </xdr:nvSpPr>
      <xdr:spPr>
        <a:xfrm>
          <a:off x="38100" y="955889"/>
          <a:ext cx="6338161" cy="419262"/>
        </a:xfrm>
        <a:prstGeom prst="rect">
          <a:avLst/>
        </a:prstGeom>
        <a:noFill/>
        <a:ln w="28575"/>
        <a:effectLst>
          <a:outerShdw blurRad="50800" dist="38100" dir="2700000" algn="tl" rotWithShape="0">
            <a:prstClr val="black">
              <a:alpha val="40000"/>
            </a:prstClr>
          </a:outerShdw>
        </a:effectLst>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ctr"/>
        <a:lstStyle/>
        <a:p>
          <a:pPr algn="l"/>
          <a:r>
            <a:rPr lang="en-US" sz="1400" b="1"/>
            <a:t>2021 Per Diem Calculation for</a:t>
          </a:r>
        </a:p>
      </xdr:txBody>
    </xdr:sp>
    <xdr:clientData/>
  </xdr:twoCellAnchor>
  <xdr:twoCellAnchor editAs="oneCell">
    <xdr:from>
      <xdr:col>0</xdr:col>
      <xdr:colOff>118444</xdr:colOff>
      <xdr:row>0</xdr:row>
      <xdr:rowOff>104775</xdr:rowOff>
    </xdr:from>
    <xdr:to>
      <xdr:col>5</xdr:col>
      <xdr:colOff>118444</xdr:colOff>
      <xdr:row>4</xdr:row>
      <xdr:rowOff>165735</xdr:rowOff>
    </xdr:to>
    <xdr:pic>
      <xdr:nvPicPr>
        <xdr:cNvPr id="3" name="Picture 2">
          <a:extLst>
            <a:ext uri="{FF2B5EF4-FFF2-40B4-BE49-F238E27FC236}">
              <a16:creationId xmlns:a16="http://schemas.microsoft.com/office/drawing/2014/main" id="{C059B2C8-A2DB-4852-8164-980600A7E3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444" y="104775"/>
          <a:ext cx="2341927" cy="806648"/>
        </a:xfrm>
        <a:prstGeom prst="rect">
          <a:avLst/>
        </a:prstGeom>
      </xdr:spPr>
    </xdr:pic>
    <xdr:clientData/>
  </xdr:twoCellAnchor>
  <xdr:twoCellAnchor editAs="oneCell">
    <xdr:from>
      <xdr:col>0</xdr:col>
      <xdr:colOff>187353</xdr:colOff>
      <xdr:row>49</xdr:row>
      <xdr:rowOff>43373</xdr:rowOff>
    </xdr:from>
    <xdr:to>
      <xdr:col>6</xdr:col>
      <xdr:colOff>931</xdr:colOff>
      <xdr:row>53</xdr:row>
      <xdr:rowOff>104333</xdr:rowOff>
    </xdr:to>
    <xdr:pic>
      <xdr:nvPicPr>
        <xdr:cNvPr id="7" name="Picture 6">
          <a:extLst>
            <a:ext uri="{FF2B5EF4-FFF2-40B4-BE49-F238E27FC236}">
              <a16:creationId xmlns:a16="http://schemas.microsoft.com/office/drawing/2014/main" id="{5C80F389-371A-4EC9-8D66-B070183F94B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7353" y="9049887"/>
          <a:ext cx="2341927" cy="806648"/>
        </a:xfrm>
        <a:prstGeom prst="rect">
          <a:avLst/>
        </a:prstGeom>
      </xdr:spPr>
    </xdr:pic>
    <xdr:clientData/>
  </xdr:twoCellAnchor>
  <xdr:oneCellAnchor>
    <xdr:from>
      <xdr:col>0</xdr:col>
      <xdr:colOff>129097</xdr:colOff>
      <xdr:row>97</xdr:row>
      <xdr:rowOff>55023</xdr:rowOff>
    </xdr:from>
    <xdr:ext cx="2057400" cy="822960"/>
    <xdr:pic>
      <xdr:nvPicPr>
        <xdr:cNvPr id="8" name="Picture 7">
          <a:extLst>
            <a:ext uri="{FF2B5EF4-FFF2-40B4-BE49-F238E27FC236}">
              <a16:creationId xmlns:a16="http://schemas.microsoft.com/office/drawing/2014/main" id="{6E131C59-7E40-4275-9F5D-21E2F62E70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097" y="18033096"/>
          <a:ext cx="2057400" cy="822960"/>
        </a:xfrm>
        <a:prstGeom prst="rect">
          <a:avLst/>
        </a:prstGeom>
      </xdr:spPr>
    </xdr:pic>
    <xdr:clientData/>
  </xdr:oneCellAnchor>
  <xdr:oneCellAnchor>
    <xdr:from>
      <xdr:col>0</xdr:col>
      <xdr:colOff>129097</xdr:colOff>
      <xdr:row>145</xdr:row>
      <xdr:rowOff>101629</xdr:rowOff>
    </xdr:from>
    <xdr:ext cx="2057400" cy="822960"/>
    <xdr:pic>
      <xdr:nvPicPr>
        <xdr:cNvPr id="9" name="Picture 8">
          <a:extLst>
            <a:ext uri="{FF2B5EF4-FFF2-40B4-BE49-F238E27FC236}">
              <a16:creationId xmlns:a16="http://schemas.microsoft.com/office/drawing/2014/main" id="{350D5009-7BEB-416C-92E9-354156FFE7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097" y="27051262"/>
          <a:ext cx="2057400" cy="82296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17</xdr:col>
      <xdr:colOff>335312</xdr:colOff>
      <xdr:row>29</xdr:row>
      <xdr:rowOff>142875</xdr:rowOff>
    </xdr:from>
    <xdr:to>
      <xdr:col>20</xdr:col>
      <xdr:colOff>69849</xdr:colOff>
      <xdr:row>34</xdr:row>
      <xdr:rowOff>155574</xdr:rowOff>
    </xdr:to>
    <xdr:pic>
      <xdr:nvPicPr>
        <xdr:cNvPr id="2" name="Picture 1">
          <a:extLst>
            <a:ext uri="{FF2B5EF4-FFF2-40B4-BE49-F238E27FC236}">
              <a16:creationId xmlns:a16="http://schemas.microsoft.com/office/drawing/2014/main" id="{CC2B481F-4CC5-485B-B818-A69E51ED1A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C2949A1F-26C4-4A67-A41C-B0AB514E07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4075B885-4F33-4D62-8963-EE51A4E853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0CCCB108-256D-4A99-A5B7-16B804B0E3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17</xdr:col>
      <xdr:colOff>335312</xdr:colOff>
      <xdr:row>29</xdr:row>
      <xdr:rowOff>142875</xdr:rowOff>
    </xdr:from>
    <xdr:to>
      <xdr:col>20</xdr:col>
      <xdr:colOff>69849</xdr:colOff>
      <xdr:row>34</xdr:row>
      <xdr:rowOff>155574</xdr:rowOff>
    </xdr:to>
    <xdr:pic>
      <xdr:nvPicPr>
        <xdr:cNvPr id="2" name="Picture 1">
          <a:extLst>
            <a:ext uri="{FF2B5EF4-FFF2-40B4-BE49-F238E27FC236}">
              <a16:creationId xmlns:a16="http://schemas.microsoft.com/office/drawing/2014/main" id="{33B6D11D-70AB-4061-B34E-D45B201C29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68B6738D-827F-4E1F-A5F8-EC8F40ACC5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AB754581-5DA9-4981-B3E9-1B0B5E2B82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17</xdr:col>
      <xdr:colOff>335312</xdr:colOff>
      <xdr:row>25</xdr:row>
      <xdr:rowOff>142875</xdr:rowOff>
    </xdr:from>
    <xdr:to>
      <xdr:col>20</xdr:col>
      <xdr:colOff>69849</xdr:colOff>
      <xdr:row>30</xdr:row>
      <xdr:rowOff>155574</xdr:rowOff>
    </xdr:to>
    <xdr:pic>
      <xdr:nvPicPr>
        <xdr:cNvPr id="2" name="Picture 1">
          <a:extLst>
            <a:ext uri="{FF2B5EF4-FFF2-40B4-BE49-F238E27FC236}">
              <a16:creationId xmlns:a16="http://schemas.microsoft.com/office/drawing/2014/main" id="{190689B4-0FEE-4684-AA3C-94F73507CB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41137" y="5924550"/>
          <a:ext cx="1277587" cy="96519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A064B59-0A6F-4990-8815-1EE3D619703B}" name="Table1" displayName="Table1" ref="A1:O383" totalsRowShown="0" headerRowDxfId="16" dataDxfId="15">
  <autoFilter ref="A1:O383" xr:uid="{29CE97FA-C18D-424C-A75F-086466ED1E04}"/>
  <sortState xmlns:xlrd2="http://schemas.microsoft.com/office/spreadsheetml/2017/richdata2" ref="A2:O383">
    <sortCondition ref="A1:A383"/>
  </sortState>
  <tableColumns count="15">
    <tableColumn id="1" xr3:uid="{7A521CAA-9773-4988-8322-85AD517625B5}" name="CITY" dataDxfId="14"/>
    <tableColumn id="14" xr3:uid="{00852A1A-F03F-4058-B84E-D4EF03BDD342}" name="CITY2" dataDxfId="13"/>
    <tableColumn id="2" xr3:uid="{F19CE037-290E-4058-A917-382D2B48FC26}" name="JAN" dataDxfId="12"/>
    <tableColumn id="3" xr3:uid="{1AF0C86B-1DC0-4F11-AC2C-9813477C566F}" name="FEB" dataDxfId="11"/>
    <tableColumn id="4" xr3:uid="{FBA639F3-9260-4756-B6FC-C1FFE7361A73}" name="MAR" dataDxfId="10"/>
    <tableColumn id="5" xr3:uid="{FE3026EF-93F3-45EE-B490-1442510EDEF6}" name="APR" dataDxfId="9"/>
    <tableColumn id="6" xr3:uid="{E02D5C19-CCA5-43D5-AE2B-ADEEAD9A1A03}" name="MAY" dataDxfId="8"/>
    <tableColumn id="7" xr3:uid="{5C40C921-CD9C-4CB0-9622-D6E8924F90E9}" name="JUN" dataDxfId="7"/>
    <tableColumn id="8" xr3:uid="{94FE3A30-20EA-4DD4-AA5B-601956D51B97}" name="JUL" dataDxfId="6"/>
    <tableColumn id="9" xr3:uid="{5C92022D-BB8F-445E-8925-F42D7BC7D55B}" name="AUG" dataDxfId="5"/>
    <tableColumn id="10" xr3:uid="{C90F3F14-38AA-412E-B0D2-0A2C3B40D14F}" name="SEP" dataDxfId="4"/>
    <tableColumn id="11" xr3:uid="{EAE50923-2F55-45B3-BE0A-24BD458AD777}" name="OCT" dataDxfId="3"/>
    <tableColumn id="12" xr3:uid="{73A0BD51-AD73-4996-9275-E69EAA4E3461}" name="NOV" dataDxfId="2"/>
    <tableColumn id="13" xr3:uid="{78287676-2FA2-4A1B-909F-606B9C03D418}" name="DEC" dataDxfId="1"/>
    <tableColumn id="15" xr3:uid="{48D35C22-AE8E-4B43-9463-2AAC19F2E0EA}" name="CITY3"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A8A35-7163-4AC5-90AE-7DA2D7F6745F}">
  <dimension ref="B3:T66"/>
  <sheetViews>
    <sheetView showGridLines="0" showRowColHeaders="0" tabSelected="1" zoomScaleNormal="100" workbookViewId="0">
      <selection activeCell="C11" sqref="C11"/>
    </sheetView>
  </sheetViews>
  <sheetFormatPr baseColWidth="10" defaultColWidth="8.83203125" defaultRowHeight="15" x14ac:dyDescent="0.2"/>
  <cols>
    <col min="7" max="7" width="11.5" bestFit="1" customWidth="1"/>
  </cols>
  <sheetData>
    <row r="3" spans="2:16" ht="21" x14ac:dyDescent="0.25">
      <c r="G3" s="34"/>
      <c r="P3" s="62" t="s">
        <v>853</v>
      </c>
    </row>
    <row r="4" spans="2:16" ht="21" x14ac:dyDescent="0.25">
      <c r="G4" s="34"/>
      <c r="P4" s="62"/>
    </row>
    <row r="6" spans="2:16" ht="21" x14ac:dyDescent="0.25">
      <c r="B6" s="62" t="s">
        <v>854</v>
      </c>
      <c r="C6" s="62"/>
      <c r="D6" s="62"/>
      <c r="E6" s="62"/>
    </row>
    <row r="8" spans="2:16" x14ac:dyDescent="0.2">
      <c r="B8" t="s">
        <v>734</v>
      </c>
    </row>
    <row r="9" spans="2:16" x14ac:dyDescent="0.2">
      <c r="B9" s="60" t="s">
        <v>855</v>
      </c>
    </row>
    <row r="10" spans="2:16" x14ac:dyDescent="0.2">
      <c r="B10" s="60" t="s">
        <v>856</v>
      </c>
    </row>
    <row r="11" spans="2:16" ht="16" x14ac:dyDescent="0.2">
      <c r="C11" s="61"/>
      <c r="D11" s="61"/>
      <c r="E11" s="61"/>
      <c r="F11" s="61"/>
      <c r="G11" s="61"/>
      <c r="H11" s="61"/>
      <c r="I11" s="61"/>
      <c r="J11" s="61"/>
      <c r="K11" s="61"/>
    </row>
    <row r="12" spans="2:16" ht="16" x14ac:dyDescent="0.2">
      <c r="B12" s="61" t="s">
        <v>735</v>
      </c>
    </row>
    <row r="15" spans="2:16" x14ac:dyDescent="0.2">
      <c r="B15" s="63" t="s">
        <v>736</v>
      </c>
      <c r="C15" t="s">
        <v>754</v>
      </c>
    </row>
    <row r="16" spans="2:16" x14ac:dyDescent="0.2">
      <c r="C16" t="s">
        <v>755</v>
      </c>
    </row>
    <row r="17" spans="2:11" x14ac:dyDescent="0.2">
      <c r="C17" s="60" t="s">
        <v>737</v>
      </c>
    </row>
    <row r="19" spans="2:11" x14ac:dyDescent="0.2">
      <c r="B19" s="63" t="s">
        <v>738</v>
      </c>
      <c r="C19" t="s">
        <v>739</v>
      </c>
    </row>
    <row r="22" spans="2:11" x14ac:dyDescent="0.2">
      <c r="I22" t="s">
        <v>740</v>
      </c>
    </row>
    <row r="23" spans="2:11" x14ac:dyDescent="0.2">
      <c r="I23" s="64" t="s">
        <v>741</v>
      </c>
    </row>
    <row r="28" spans="2:11" x14ac:dyDescent="0.2">
      <c r="B28" s="63" t="s">
        <v>742</v>
      </c>
      <c r="C28" t="s">
        <v>743</v>
      </c>
    </row>
    <row r="29" spans="2:11" x14ac:dyDescent="0.2">
      <c r="C29" t="s">
        <v>744</v>
      </c>
    </row>
    <row r="32" spans="2:11" x14ac:dyDescent="0.2">
      <c r="K32" t="s">
        <v>745</v>
      </c>
    </row>
    <row r="33" spans="2:11" x14ac:dyDescent="0.2">
      <c r="K33" t="s">
        <v>746</v>
      </c>
    </row>
    <row r="38" spans="2:11" x14ac:dyDescent="0.2">
      <c r="K38" t="s">
        <v>747</v>
      </c>
    </row>
    <row r="39" spans="2:11" x14ac:dyDescent="0.2">
      <c r="K39" t="s">
        <v>748</v>
      </c>
    </row>
    <row r="41" spans="2:11" x14ac:dyDescent="0.2">
      <c r="K41" s="60" t="s">
        <v>749</v>
      </c>
    </row>
    <row r="42" spans="2:11" x14ac:dyDescent="0.2">
      <c r="K42" s="60" t="s">
        <v>750</v>
      </c>
    </row>
    <row r="43" spans="2:11" x14ac:dyDescent="0.2">
      <c r="K43" s="60" t="s">
        <v>751</v>
      </c>
    </row>
    <row r="45" spans="2:11" x14ac:dyDescent="0.2">
      <c r="I45" s="60" t="s">
        <v>766</v>
      </c>
      <c r="J45" s="60"/>
      <c r="K45" s="60"/>
    </row>
    <row r="47" spans="2:11" x14ac:dyDescent="0.2">
      <c r="B47" s="63" t="s">
        <v>752</v>
      </c>
      <c r="C47" t="s">
        <v>753</v>
      </c>
    </row>
    <row r="48" spans="2:11" x14ac:dyDescent="0.2">
      <c r="C48" t="s">
        <v>851</v>
      </c>
    </row>
    <row r="52" spans="2:20" ht="23.25" customHeight="1" x14ac:dyDescent="0.2">
      <c r="B52" s="63" t="s">
        <v>815</v>
      </c>
      <c r="C52" s="145" t="s">
        <v>816</v>
      </c>
      <c r="D52" s="145"/>
      <c r="E52" s="145"/>
      <c r="F52" s="145"/>
      <c r="G52" s="145"/>
      <c r="H52" s="145"/>
      <c r="I52" s="145"/>
      <c r="J52" s="145"/>
      <c r="K52" s="145"/>
      <c r="L52" s="145"/>
      <c r="M52" s="145"/>
      <c r="N52" s="145"/>
      <c r="O52" s="145"/>
      <c r="P52" s="145"/>
      <c r="Q52" s="145"/>
      <c r="R52" s="145"/>
      <c r="S52" s="145"/>
      <c r="T52" s="145"/>
    </row>
    <row r="53" spans="2:20" x14ac:dyDescent="0.2">
      <c r="C53" s="145"/>
      <c r="D53" s="145"/>
      <c r="E53" s="145"/>
      <c r="F53" s="145"/>
      <c r="G53" s="145"/>
      <c r="H53" s="145"/>
      <c r="I53" s="145"/>
      <c r="J53" s="145"/>
      <c r="K53" s="145"/>
      <c r="L53" s="145"/>
      <c r="M53" s="145"/>
      <c r="N53" s="145"/>
      <c r="O53" s="145"/>
      <c r="P53" s="145"/>
      <c r="Q53" s="145"/>
      <c r="R53" s="145"/>
      <c r="S53" s="145"/>
      <c r="T53" s="145"/>
    </row>
    <row r="54" spans="2:20" x14ac:dyDescent="0.2">
      <c r="C54" s="145"/>
      <c r="D54" s="145"/>
      <c r="E54" s="145"/>
      <c r="F54" s="145"/>
      <c r="G54" s="145"/>
      <c r="H54" s="145"/>
      <c r="I54" s="145"/>
      <c r="J54" s="145"/>
      <c r="K54" s="145"/>
      <c r="L54" s="145"/>
      <c r="M54" s="145"/>
      <c r="N54" s="145"/>
      <c r="O54" s="145"/>
      <c r="P54" s="145"/>
      <c r="Q54" s="145"/>
      <c r="R54" s="145"/>
      <c r="S54" s="145"/>
      <c r="T54" s="145"/>
    </row>
    <row r="55" spans="2:20" x14ac:dyDescent="0.2">
      <c r="C55" s="145"/>
      <c r="D55" s="145"/>
      <c r="E55" s="145"/>
      <c r="F55" s="145"/>
      <c r="G55" s="145"/>
      <c r="H55" s="145"/>
      <c r="I55" s="145"/>
      <c r="J55" s="145"/>
      <c r="K55" s="145"/>
      <c r="L55" s="145"/>
      <c r="M55" s="145"/>
      <c r="N55" s="145"/>
      <c r="O55" s="145"/>
      <c r="P55" s="145"/>
      <c r="Q55" s="145"/>
      <c r="R55" s="145"/>
      <c r="S55" s="145"/>
      <c r="T55" s="145"/>
    </row>
    <row r="56" spans="2:20" ht="18.75" customHeight="1" x14ac:dyDescent="0.2">
      <c r="C56" s="145"/>
      <c r="D56" s="145"/>
      <c r="E56" s="145"/>
      <c r="F56" s="145"/>
      <c r="G56" s="145"/>
      <c r="H56" s="145"/>
      <c r="I56" s="145"/>
      <c r="J56" s="145"/>
      <c r="K56" s="145"/>
      <c r="L56" s="145"/>
      <c r="M56" s="145"/>
      <c r="N56" s="145"/>
      <c r="O56" s="145"/>
      <c r="P56" s="145"/>
      <c r="Q56" s="145"/>
      <c r="R56" s="145"/>
      <c r="S56" s="145"/>
      <c r="T56" s="145"/>
    </row>
    <row r="57" spans="2:20" ht="18.75" customHeight="1" x14ac:dyDescent="0.2">
      <c r="C57" s="145"/>
      <c r="D57" s="145"/>
      <c r="E57" s="145"/>
      <c r="F57" s="145"/>
      <c r="G57" s="145"/>
      <c r="H57" s="145"/>
      <c r="I57" s="145"/>
      <c r="J57" s="145"/>
      <c r="K57" s="145"/>
      <c r="L57" s="145"/>
      <c r="M57" s="145"/>
      <c r="N57" s="145"/>
      <c r="O57" s="145"/>
      <c r="P57" s="145"/>
      <c r="Q57" s="145"/>
      <c r="R57" s="145"/>
      <c r="S57" s="145"/>
      <c r="T57" s="145"/>
    </row>
    <row r="58" spans="2:20" ht="19" x14ac:dyDescent="0.25">
      <c r="C58" s="65"/>
      <c r="D58" s="65"/>
      <c r="E58" s="143"/>
      <c r="F58" s="144"/>
      <c r="G58" s="144"/>
      <c r="H58" s="65"/>
      <c r="I58" s="65"/>
      <c r="J58" s="65"/>
      <c r="K58" s="143"/>
      <c r="L58" s="144"/>
      <c r="M58" s="144"/>
    </row>
    <row r="59" spans="2:20" ht="19" x14ac:dyDescent="0.25">
      <c r="C59" s="65"/>
      <c r="D59" s="65"/>
      <c r="E59" s="65"/>
      <c r="F59" s="65"/>
      <c r="G59" s="65"/>
      <c r="H59" s="65"/>
      <c r="I59" s="65"/>
      <c r="J59" s="65"/>
      <c r="K59" s="65"/>
      <c r="L59" s="65"/>
    </row>
    <row r="60" spans="2:20" ht="19" x14ac:dyDescent="0.25">
      <c r="C60" s="65"/>
      <c r="D60" s="65"/>
      <c r="E60" s="143"/>
      <c r="F60" s="144"/>
      <c r="G60" s="144"/>
      <c r="H60" s="65"/>
      <c r="I60" s="65"/>
      <c r="J60" s="65"/>
      <c r="K60" s="143"/>
      <c r="L60" s="144"/>
      <c r="M60" s="144"/>
    </row>
    <row r="61" spans="2:20" ht="19" x14ac:dyDescent="0.25">
      <c r="C61" s="65"/>
      <c r="D61" s="65"/>
      <c r="E61" s="65"/>
      <c r="F61" s="65"/>
      <c r="G61" s="65"/>
      <c r="H61" s="65"/>
      <c r="I61" s="65"/>
      <c r="J61" s="65"/>
      <c r="K61" s="65"/>
      <c r="L61" s="65"/>
    </row>
    <row r="62" spans="2:20" ht="19" x14ac:dyDescent="0.25">
      <c r="C62" s="65"/>
      <c r="D62" s="65"/>
      <c r="E62" s="143"/>
      <c r="F62" s="144"/>
      <c r="G62" s="144"/>
      <c r="H62" s="65"/>
      <c r="I62" s="65"/>
      <c r="J62" s="65"/>
      <c r="K62" s="143"/>
      <c r="L62" s="144"/>
      <c r="M62" s="144"/>
    </row>
    <row r="63" spans="2:20" ht="19" x14ac:dyDescent="0.25">
      <c r="C63" s="65"/>
      <c r="D63" s="65"/>
      <c r="E63" s="65"/>
      <c r="F63" s="65"/>
      <c r="G63" s="65"/>
      <c r="H63" s="65"/>
      <c r="I63" s="65"/>
      <c r="J63" s="65"/>
      <c r="K63" s="65"/>
      <c r="L63" s="65"/>
    </row>
    <row r="64" spans="2:20" ht="19" x14ac:dyDescent="0.25">
      <c r="C64" s="65"/>
      <c r="D64" s="65"/>
      <c r="E64" s="143"/>
      <c r="F64" s="144"/>
      <c r="G64" s="144"/>
      <c r="H64" s="65"/>
      <c r="I64" s="65"/>
      <c r="J64" s="65"/>
      <c r="K64" s="143"/>
      <c r="L64" s="144"/>
      <c r="M64" s="144"/>
    </row>
    <row r="65" spans="3:13" ht="19" x14ac:dyDescent="0.25">
      <c r="C65" s="65"/>
      <c r="D65" s="65"/>
      <c r="E65" s="65"/>
      <c r="F65" s="65"/>
      <c r="G65" s="65"/>
      <c r="H65" s="65"/>
      <c r="I65" s="65"/>
      <c r="J65" s="65"/>
      <c r="K65" s="65"/>
      <c r="L65" s="65"/>
    </row>
    <row r="66" spans="3:13" ht="19" x14ac:dyDescent="0.25">
      <c r="C66" s="65"/>
      <c r="D66" s="65"/>
      <c r="E66" s="143"/>
      <c r="F66" s="144"/>
      <c r="G66" s="144"/>
      <c r="H66" s="65"/>
      <c r="I66" s="65"/>
      <c r="J66" s="65"/>
      <c r="K66" s="143"/>
      <c r="L66" s="144"/>
      <c r="M66" s="144"/>
    </row>
  </sheetData>
  <sheetProtection algorithmName="SHA-512" hashValue="PaMGmLYSN8FR0nOqsEN3GYrTyPz5U5htVZZShxuEAndliIJBHQ/gPtp+BPy5EiAcAMZAmnZx+WYxWkDNNDAx5w==" saltValue="VTYrqbJi2ekUDfw5asXMBw==" spinCount="100000" sheet="1" objects="1" scenarios="1" selectLockedCells="1" selectUnlockedCells="1"/>
  <mergeCells count="11">
    <mergeCell ref="E58:G58"/>
    <mergeCell ref="E60:G60"/>
    <mergeCell ref="E62:G62"/>
    <mergeCell ref="C52:T57"/>
    <mergeCell ref="E66:G66"/>
    <mergeCell ref="K58:M58"/>
    <mergeCell ref="K60:M60"/>
    <mergeCell ref="K62:M62"/>
    <mergeCell ref="K64:M64"/>
    <mergeCell ref="K66:M66"/>
    <mergeCell ref="E64:G6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EE810-3AC5-49AA-B7B2-0F0A0E594E6A}">
  <dimension ref="A1:AL48"/>
  <sheetViews>
    <sheetView showGridLines="0" showRowColHeaders="0" zoomScaleNormal="100" workbookViewId="0">
      <pane xSplit="1" topLeftCell="B1" activePane="topRight" state="frozen"/>
      <selection activeCell="C11" sqref="C11"/>
      <selection pane="topRight" activeCell="C11" sqref="C11"/>
    </sheetView>
  </sheetViews>
  <sheetFormatPr baseColWidth="10" defaultColWidth="8.83203125" defaultRowHeight="15" x14ac:dyDescent="0.2"/>
  <cols>
    <col min="1" max="1" width="4.1640625" customWidth="1"/>
    <col min="2" max="22" width="7.6640625" customWidth="1"/>
  </cols>
  <sheetData>
    <row r="1" spans="1:37" ht="25" thickBot="1" x14ac:dyDescent="0.35">
      <c r="A1" s="156"/>
      <c r="B1" s="156"/>
      <c r="C1" s="156"/>
      <c r="D1" s="4"/>
      <c r="E1" s="4"/>
      <c r="F1" s="4"/>
      <c r="G1" s="4"/>
      <c r="H1" s="4"/>
      <c r="I1" s="4"/>
      <c r="J1" s="4"/>
      <c r="K1" s="4"/>
      <c r="L1" s="4"/>
      <c r="M1" s="4"/>
      <c r="N1" s="4"/>
      <c r="O1" s="4"/>
      <c r="P1" s="4"/>
      <c r="Q1" s="4"/>
      <c r="R1" s="4"/>
      <c r="S1" s="157" t="s">
        <v>285</v>
      </c>
      <c r="T1" s="157"/>
      <c r="U1" s="152">
        <f>SUM(M9,P9,S9,V9,D13,G13,J13,M13,P13,S13,V13,V17,S17,P17,M17,J17,G17,D17,D21,G21,J21,M21,P21,S21,V21,D25,G25,J25,M25,P25)</f>
        <v>0</v>
      </c>
      <c r="V1" s="153"/>
      <c r="W1" s="154"/>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26"/>
      <c r="C3" s="26"/>
      <c r="D3" s="26"/>
      <c r="E3" s="26"/>
      <c r="F3" s="26"/>
      <c r="G3" s="26"/>
      <c r="H3" s="26"/>
      <c r="I3" s="26"/>
      <c r="J3" s="26"/>
      <c r="K3" s="26"/>
      <c r="L3" s="26"/>
      <c r="M3" s="26"/>
      <c r="N3" s="26"/>
      <c r="O3" s="26"/>
      <c r="P3" s="26"/>
      <c r="Q3" s="26"/>
      <c r="R3" s="26"/>
      <c r="S3" s="26"/>
      <c r="T3" s="26"/>
      <c r="U3" s="26"/>
      <c r="V3" s="26"/>
      <c r="W3" s="4"/>
      <c r="X3" s="3"/>
      <c r="Y3" s="3"/>
      <c r="Z3" s="3"/>
      <c r="AA3" s="3"/>
      <c r="AB3" s="1"/>
      <c r="AC3" s="1"/>
      <c r="AD3" s="1"/>
      <c r="AE3" s="1"/>
      <c r="AF3" s="1"/>
      <c r="AG3" s="1"/>
      <c r="AH3" s="1"/>
      <c r="AI3" s="1"/>
      <c r="AJ3" s="1"/>
    </row>
    <row r="4" spans="1:37" ht="16" thickBot="1" x14ac:dyDescent="0.25">
      <c r="A4" s="4"/>
      <c r="B4" s="176" t="s">
        <v>292</v>
      </c>
      <c r="C4" s="177"/>
      <c r="D4" s="177"/>
      <c r="E4" s="177"/>
      <c r="F4" s="177"/>
      <c r="G4" s="177"/>
      <c r="H4" s="177"/>
      <c r="I4" s="177"/>
      <c r="J4" s="177"/>
      <c r="K4" s="177"/>
      <c r="L4" s="177"/>
      <c r="M4" s="177"/>
      <c r="N4" s="177"/>
      <c r="O4" s="177"/>
      <c r="P4" s="177"/>
      <c r="Q4" s="177"/>
      <c r="R4" s="177"/>
      <c r="S4" s="177"/>
      <c r="T4" s="177"/>
      <c r="U4" s="177"/>
      <c r="V4" s="178"/>
      <c r="W4" s="4"/>
      <c r="X4" s="3"/>
      <c r="Y4" s="3"/>
      <c r="Z4" s="3"/>
      <c r="AA4" s="3"/>
      <c r="AB4" s="1"/>
      <c r="AC4" s="1"/>
      <c r="AD4" s="1"/>
      <c r="AE4" s="1"/>
      <c r="AF4" s="1"/>
      <c r="AG4" s="1"/>
      <c r="AH4" s="1"/>
      <c r="AI4" s="1"/>
      <c r="AJ4" s="1"/>
    </row>
    <row r="5" spans="1:37" ht="16" thickBot="1" x14ac:dyDescent="0.25">
      <c r="A5" s="4"/>
      <c r="B5" s="161" t="s">
        <v>276</v>
      </c>
      <c r="C5" s="162"/>
      <c r="D5" s="163"/>
      <c r="E5" s="164" t="s">
        <v>277</v>
      </c>
      <c r="F5" s="162"/>
      <c r="G5" s="163"/>
      <c r="H5" s="164" t="s">
        <v>278</v>
      </c>
      <c r="I5" s="162"/>
      <c r="J5" s="163"/>
      <c r="K5" s="164" t="s">
        <v>279</v>
      </c>
      <c r="L5" s="162"/>
      <c r="M5" s="163"/>
      <c r="N5" s="164" t="s">
        <v>280</v>
      </c>
      <c r="O5" s="162"/>
      <c r="P5" s="163"/>
      <c r="Q5" s="164" t="s">
        <v>281</v>
      </c>
      <c r="R5" s="162"/>
      <c r="S5" s="163"/>
      <c r="T5" s="164" t="s">
        <v>282</v>
      </c>
      <c r="U5" s="162"/>
      <c r="V5" s="165"/>
      <c r="W5" s="4"/>
      <c r="X5" s="3"/>
      <c r="Y5" s="3"/>
      <c r="Z5" s="3"/>
      <c r="AA5" s="3"/>
      <c r="AB5" s="1"/>
      <c r="AC5" s="1"/>
      <c r="AD5" s="1"/>
      <c r="AE5" s="1"/>
      <c r="AF5" s="1"/>
      <c r="AG5" s="1"/>
      <c r="AH5" s="1"/>
      <c r="AI5" s="1"/>
      <c r="AJ5" s="1"/>
    </row>
    <row r="6" spans="1:37" ht="16" thickBot="1" x14ac:dyDescent="0.25">
      <c r="A6" s="4"/>
      <c r="B6" s="5"/>
      <c r="C6" s="6"/>
      <c r="D6" s="6"/>
      <c r="E6" s="7"/>
      <c r="F6" s="6"/>
      <c r="G6" s="8"/>
      <c r="H6" s="7"/>
      <c r="I6" s="6"/>
      <c r="J6" s="8"/>
      <c r="K6" s="7">
        <v>44440</v>
      </c>
      <c r="L6" s="6"/>
      <c r="M6" s="8"/>
      <c r="N6" s="9">
        <f>K6+1</f>
        <v>44441</v>
      </c>
      <c r="O6" s="6"/>
      <c r="P6" s="6"/>
      <c r="Q6" s="7">
        <f>N6+1</f>
        <v>44442</v>
      </c>
      <c r="R6" s="6"/>
      <c r="S6" s="6"/>
      <c r="T6" s="7">
        <f>Q6+1</f>
        <v>44443</v>
      </c>
      <c r="U6" s="10"/>
      <c r="V6" s="11"/>
      <c r="W6" s="4"/>
      <c r="X6" s="3"/>
      <c r="Y6" s="3"/>
      <c r="Z6" s="3"/>
      <c r="AA6" s="3"/>
      <c r="AB6" s="1"/>
      <c r="AC6" s="1"/>
      <c r="AD6" s="1"/>
      <c r="AE6" s="1"/>
      <c r="AF6" s="1"/>
      <c r="AG6" s="1"/>
      <c r="AH6" s="1"/>
      <c r="AI6" s="1"/>
      <c r="AJ6" s="1"/>
    </row>
    <row r="7" spans="1:37" ht="17" thickTop="1" thickBot="1" x14ac:dyDescent="0.25">
      <c r="A7" s="4"/>
      <c r="B7" s="12"/>
      <c r="C7" s="29"/>
      <c r="D7" s="13"/>
      <c r="E7" s="14"/>
      <c r="F7" s="29"/>
      <c r="G7" s="13"/>
      <c r="H7" s="14"/>
      <c r="I7" s="29"/>
      <c r="J7" s="15"/>
      <c r="K7" s="14"/>
      <c r="L7" s="27"/>
      <c r="M7" s="15"/>
      <c r="N7" s="14"/>
      <c r="O7" s="27"/>
      <c r="P7" s="15"/>
      <c r="Q7" s="13"/>
      <c r="R7" s="27"/>
      <c r="S7" s="13"/>
      <c r="T7" s="14"/>
      <c r="U7" s="90"/>
      <c r="V7" s="16"/>
      <c r="W7" s="4"/>
      <c r="X7" s="3"/>
      <c r="Y7" s="3"/>
      <c r="Z7" s="3"/>
      <c r="AA7" s="3"/>
      <c r="AB7" s="1"/>
      <c r="AC7" s="1"/>
      <c r="AD7" s="1"/>
      <c r="AE7" s="1"/>
      <c r="AF7" s="1"/>
      <c r="AG7" s="1"/>
      <c r="AH7" s="1"/>
      <c r="AI7" s="1"/>
      <c r="AJ7" s="1"/>
    </row>
    <row r="8" spans="1:37" ht="16" thickTop="1" x14ac:dyDescent="0.2">
      <c r="A8" s="4"/>
      <c r="B8" s="150"/>
      <c r="C8" s="148"/>
      <c r="D8" s="148"/>
      <c r="E8" s="147"/>
      <c r="F8" s="148"/>
      <c r="G8" s="148"/>
      <c r="H8" s="147"/>
      <c r="I8" s="148"/>
      <c r="J8" s="148"/>
      <c r="K8" s="147" t="str">
        <f>IF(ISBLANK(L7),(IFERROR(VLOOKUP(AUG!I23,Rates!$A$3:$N$451,2,FALSE),"")),(IFERROR(VLOOKUP(L7,Rates!$A$3:$N$451,2,FALSE),"")))</f>
        <v/>
      </c>
      <c r="L8" s="148"/>
      <c r="M8" s="148"/>
      <c r="N8" s="147" t="str">
        <f>IF(ISBLANK(O7),(IFERROR(VLOOKUP(L7,Rates!$A$3:$N$451,2,FALSE),"")),(IFERROR(VLOOKUP(O7,Rates!$A$3:$N$451,2,FALSE),"")))</f>
        <v/>
      </c>
      <c r="O8" s="148"/>
      <c r="P8" s="148"/>
      <c r="Q8" s="147" t="str">
        <f>IF(ISBLANK(R7),(IFERROR(VLOOKUP(O7,Rates!$A$3:$N$451,2,FALSE),"")),(IFERROR(VLOOKUP(R7,Rates!$A$3:$N$451,2,FALSE),"")))</f>
        <v/>
      </c>
      <c r="R8" s="148"/>
      <c r="S8" s="148"/>
      <c r="T8" s="147" t="str">
        <f>IF(ISBLANK(U7),(IFERROR(VLOOKUP(R7,Rates!$A$3:$N$451,2,FALSE),"")),(IFERROR(VLOOKUP(U7,Rates!$A$3:$N$451,2,FALSE),"")))</f>
        <v/>
      </c>
      <c r="U8" s="148"/>
      <c r="V8" s="149"/>
      <c r="W8" s="4"/>
      <c r="X8" s="3"/>
      <c r="Y8" s="3"/>
      <c r="Z8" s="3"/>
      <c r="AA8" s="3"/>
      <c r="AB8" s="1"/>
      <c r="AC8" s="1"/>
      <c r="AD8" s="1"/>
      <c r="AE8" s="1"/>
      <c r="AF8" s="1"/>
      <c r="AG8" s="1"/>
      <c r="AH8" s="1"/>
      <c r="AI8" s="1"/>
      <c r="AJ8" s="1"/>
    </row>
    <row r="9" spans="1:37" x14ac:dyDescent="0.2">
      <c r="A9" s="4"/>
      <c r="B9" s="40"/>
      <c r="C9" s="38"/>
      <c r="D9" s="36"/>
      <c r="E9" s="37"/>
      <c r="F9" s="38"/>
      <c r="G9" s="36"/>
      <c r="H9" s="49"/>
      <c r="I9" s="48"/>
      <c r="J9" s="36"/>
      <c r="K9" s="49">
        <f>IF(ISBLANK(AUG!I23),VLOOKUP($AK$9,$AK$9:$AL$10,1,FALSE),"")</f>
        <v>0.75</v>
      </c>
      <c r="L9" s="48">
        <f>IF(ISBLANK(L7),VLOOKUP($AK$9,$AK$9:$AL$10,1,FALSE),"")</f>
        <v>0.75</v>
      </c>
      <c r="M9" s="36" t="str">
        <f>IF(ISBLANK(I7),(IFERROR(PRODUCT(VLOOKUP(K8,Rates!$B$3:$N$451,10,FALSE),K9,L9),"")),(IFERROR(PRODUCT(VLOOKUP(K8,Rates!$B$3:$N$451,10,FALSE),K9,L9),"")))</f>
        <v/>
      </c>
      <c r="N9" s="49">
        <f>IF(ISBLANK(L7),VLOOKUP($AK$9,$AK$9:$AL$10,1,FALSE),"")</f>
        <v>0.75</v>
      </c>
      <c r="O9" s="48">
        <f>IF(ISBLANK(O7),VLOOKUP($AK$9,$AK$9:$AL$10,1,FALSE),"")</f>
        <v>0.75</v>
      </c>
      <c r="P9" s="36" t="str">
        <f>IF(ISBLANK(L7),(IFERROR(PRODUCT(VLOOKUP(N8,Rates!$B$3:$N$451,10,FALSE),N9,O9),"")),(IFERROR(PRODUCT(VLOOKUP(N8,Rates!$B$3:$N$451,10,FALSE),N9,O9),"")))</f>
        <v/>
      </c>
      <c r="Q9" s="49">
        <f>IF(ISBLANK(O7),VLOOKUP($AK$9,$AK$9:$AL$10,1,FALSE),"")</f>
        <v>0.75</v>
      </c>
      <c r="R9" s="48">
        <f>IF(ISBLANK(R7),VLOOKUP($AK$9,$AK$9:$AL$10,1,FALSE),"")</f>
        <v>0.75</v>
      </c>
      <c r="S9" s="36" t="str">
        <f>IF(ISBLANK(O7),(IFERROR(PRODUCT(VLOOKUP(Q8,Rates!$B$3:$N$451,10,FALSE),Q9,R9),"")),(IFERROR(PRODUCT(VLOOKUP(Q8,Rates!$B$3:$N$451,10,FALSE),Q9,R9),"")))</f>
        <v/>
      </c>
      <c r="T9" s="49">
        <f>IF(ISBLANK(R7),VLOOKUP($AK$9,$AK$9:$AL$10,1,FALSE),"")</f>
        <v>0.75</v>
      </c>
      <c r="U9" s="48">
        <f>IF(ISBLANK(U7),VLOOKUP($AK$9,$AK$9:$AL$10,1,FALSE),"")</f>
        <v>0.75</v>
      </c>
      <c r="V9" s="41" t="str">
        <f>IF(ISBLANK(R7),(IFERROR(PRODUCT(VLOOKUP(T8,Rates!$B$3:$N$451,10,FALSE),T9,U9),"")),(IFERROR(PRODUCT(VLOOKUP(T8,Rates!$B$3:$N$451,10,FALSE),T9,U9),"")))</f>
        <v/>
      </c>
      <c r="W9" s="4"/>
      <c r="X9" s="3"/>
      <c r="Y9" s="3"/>
      <c r="Z9" s="3"/>
      <c r="AA9" s="3"/>
      <c r="AB9" s="1"/>
      <c r="AC9" s="1"/>
      <c r="AD9" s="1"/>
      <c r="AE9" s="1"/>
      <c r="AF9" s="1"/>
      <c r="AG9" s="1"/>
      <c r="AH9" s="1"/>
      <c r="AI9" s="1"/>
      <c r="AJ9" s="1"/>
      <c r="AK9">
        <v>0.75</v>
      </c>
    </row>
    <row r="10" spans="1:37" ht="16" thickBot="1" x14ac:dyDescent="0.25">
      <c r="A10" s="4"/>
      <c r="B10" s="17">
        <f>T6+1</f>
        <v>44444</v>
      </c>
      <c r="C10" s="18"/>
      <c r="D10" s="18"/>
      <c r="E10" s="19">
        <f>B10+1</f>
        <v>44445</v>
      </c>
      <c r="F10" s="18"/>
      <c r="G10" s="18"/>
      <c r="H10" s="19">
        <f>E10+1</f>
        <v>44446</v>
      </c>
      <c r="I10" s="18"/>
      <c r="J10" s="20"/>
      <c r="K10" s="21">
        <f>H10+1</f>
        <v>44447</v>
      </c>
      <c r="L10" s="18"/>
      <c r="M10" s="20"/>
      <c r="N10" s="21">
        <f>K10+1</f>
        <v>44448</v>
      </c>
      <c r="O10" s="18"/>
      <c r="P10" s="18"/>
      <c r="Q10" s="19">
        <f>N10+1</f>
        <v>44449</v>
      </c>
      <c r="R10" s="18"/>
      <c r="S10" s="18"/>
      <c r="T10" s="19">
        <f>Q10+1</f>
        <v>44450</v>
      </c>
      <c r="U10" s="22"/>
      <c r="V10" s="23"/>
      <c r="W10" s="4"/>
      <c r="X10" s="3"/>
      <c r="Y10" s="3"/>
      <c r="Z10" s="3"/>
      <c r="AA10" s="3"/>
      <c r="AB10" s="1"/>
      <c r="AC10" s="1"/>
      <c r="AD10" s="1"/>
      <c r="AE10" s="1"/>
      <c r="AF10" s="1"/>
      <c r="AG10" s="1"/>
      <c r="AH10" s="1"/>
      <c r="AI10" s="1"/>
      <c r="AJ10" s="1"/>
    </row>
    <row r="11" spans="1:37" ht="17" thickTop="1" thickBot="1" x14ac:dyDescent="0.25">
      <c r="A11" s="4"/>
      <c r="B11" s="12"/>
      <c r="C11" s="27"/>
      <c r="D11" s="13"/>
      <c r="E11" s="14"/>
      <c r="F11" s="27"/>
      <c r="G11" s="13"/>
      <c r="H11" s="14"/>
      <c r="I11" s="27"/>
      <c r="J11" s="15"/>
      <c r="K11" s="13"/>
      <c r="L11" s="27"/>
      <c r="M11" s="13"/>
      <c r="N11" s="14"/>
      <c r="O11" s="27"/>
      <c r="P11" s="15"/>
      <c r="Q11" s="13"/>
      <c r="R11" s="27"/>
      <c r="S11" s="13"/>
      <c r="T11" s="14"/>
      <c r="U11" s="90"/>
      <c r="V11" s="16"/>
      <c r="W11" s="4"/>
      <c r="X11" s="3"/>
      <c r="Y11" s="3"/>
      <c r="Z11" s="3"/>
      <c r="AA11" s="3"/>
      <c r="AB11" s="1"/>
      <c r="AC11" s="1"/>
      <c r="AD11" s="1"/>
      <c r="AE11" s="1"/>
      <c r="AF11" s="1"/>
      <c r="AG11" s="1"/>
      <c r="AH11" s="1"/>
      <c r="AI11" s="1"/>
      <c r="AJ11" s="1"/>
    </row>
    <row r="12" spans="1:37" ht="16" thickTop="1" x14ac:dyDescent="0.2">
      <c r="A12" s="4"/>
      <c r="B12" s="150" t="str">
        <f>IF(ISBLANK(C11),(IFERROR(VLOOKUP(U7,Rates!$A$3:$N$451,2,FALSE),"")),(IFERROR(VLOOKUP(C11,Rates!$A$3:$N$451,2,FALSE),"")))</f>
        <v/>
      </c>
      <c r="C12" s="148"/>
      <c r="D12" s="148"/>
      <c r="E12" s="147" t="str">
        <f>IF(ISBLANK(F11),(IFERROR(VLOOKUP(C11,Rates!$A$3:$N$451,2,FALSE),"")),(IFERROR(VLOOKUP(F11,Rates!$A$3:$N$451,2,FALSE),"")))</f>
        <v/>
      </c>
      <c r="F12" s="148"/>
      <c r="G12" s="148"/>
      <c r="H12" s="147" t="str">
        <f>IF(ISBLANK(I11),(IFERROR(VLOOKUP(F11,Rates!$A$3:$N$451,2,FALSE),"")),(IFERROR(VLOOKUP(I11,Rates!$A$3:$N$451,2,FALSE),"")))</f>
        <v/>
      </c>
      <c r="I12" s="148"/>
      <c r="J12" s="148"/>
      <c r="K12" s="147" t="str">
        <f>IF(ISBLANK(L11),(IFERROR(VLOOKUP(I11,Rates!$A$3:$N$451,2,FALSE),"")),(IFERROR(VLOOKUP(L11,Rates!$A$3:$N$451,2,FALSE),"")))</f>
        <v/>
      </c>
      <c r="L12" s="148"/>
      <c r="M12" s="148"/>
      <c r="N12" s="147" t="str">
        <f>IF(ISBLANK(O11),(IFERROR(VLOOKUP(L11,Rates!$A$3:$N$451,2,FALSE),"")),(IFERROR(VLOOKUP(O11,Rates!$A$3:$N$451,2,FALSE),"")))</f>
        <v/>
      </c>
      <c r="O12" s="148"/>
      <c r="P12" s="148"/>
      <c r="Q12" s="147" t="str">
        <f>IF(ISBLANK(R11),(IFERROR(VLOOKUP(O11,Rates!$A$3:$N$451,2,FALSE),"")),(IFERROR(VLOOKUP(R11,Rates!$A$3:$N$451,2,FALSE),"")))</f>
        <v/>
      </c>
      <c r="R12" s="148"/>
      <c r="S12" s="148"/>
      <c r="T12" s="147" t="str">
        <f>IF(ISBLANK(U11),(IFERROR(VLOOKUP(R11,Rates!$A$3:$N$451,2,FALSE),"")),(IFERROR(VLOOKUP(U11,Rates!$A$3:$N$451,2,FALSE),"")))</f>
        <v/>
      </c>
      <c r="U12" s="148"/>
      <c r="V12" s="149"/>
      <c r="W12" s="4"/>
      <c r="X12" s="3"/>
      <c r="Y12" s="3"/>
      <c r="Z12" s="3"/>
      <c r="AA12" s="3"/>
      <c r="AB12" s="1"/>
      <c r="AC12" s="1"/>
      <c r="AD12" s="1"/>
      <c r="AE12" s="1"/>
      <c r="AF12" s="1"/>
      <c r="AG12" s="1"/>
      <c r="AH12" s="1"/>
      <c r="AI12" s="1"/>
      <c r="AJ12" s="1"/>
    </row>
    <row r="13" spans="1:37" x14ac:dyDescent="0.2">
      <c r="A13" s="4"/>
      <c r="B13" s="47">
        <f>IF(ISBLANK(U7),VLOOKUP($AK$9,$AK$9:$AL$10,1,FALSE),"")</f>
        <v>0.75</v>
      </c>
      <c r="C13" s="48">
        <f>IF(ISBLANK(C11),VLOOKUP($AK$9,$AK$9:$AL$10,1,FALSE),"")</f>
        <v>0.75</v>
      </c>
      <c r="D13" s="36" t="str">
        <f>IF(ISBLANK(U7),(IFERROR(PRODUCT(VLOOKUP(B12,Rates!$B$3:$N$451,10,FALSE),B13,C13),"")),(IFERROR(PRODUCT(VLOOKUP(B12,Rates!$B$3:$N$451,10,FALSE),B13,C13),"")))</f>
        <v/>
      </c>
      <c r="E13" s="49">
        <f>IF(ISBLANK(C11),VLOOKUP($AK$9,$AK$9:$AL$10,1,FALSE),"")</f>
        <v>0.75</v>
      </c>
      <c r="F13" s="48">
        <f>IF(ISBLANK(F11),VLOOKUP($AK$9,$AK$9:$AL$10,1,FALSE),"")</f>
        <v>0.75</v>
      </c>
      <c r="G13" s="36" t="str">
        <f>IF(ISBLANK(C11),(IFERROR(PRODUCT(VLOOKUP(E12,Rates!$B$3:$N$451,10,FALSE),E13,F13),"")),(IFERROR(PRODUCT(VLOOKUP(E12,Rates!$B$3:$N$451,10,FALSE),E13,F13),"")))</f>
        <v/>
      </c>
      <c r="H13" s="49">
        <f>IF(ISBLANK(F11),VLOOKUP($AK$9,$AK$9:$AL$10,1,FALSE),"")</f>
        <v>0.75</v>
      </c>
      <c r="I13" s="48">
        <f>IF(ISBLANK(I11),VLOOKUP($AK$9,$AK$9:$AL$10,1,FALSE),"")</f>
        <v>0.75</v>
      </c>
      <c r="J13" s="36" t="str">
        <f>IF(ISBLANK(F11),(IFERROR(PRODUCT(VLOOKUP(H12,Rates!$B$3:$N$451,10,FALSE),H13,I13),"")),(IFERROR(PRODUCT(VLOOKUP(H12,Rates!$B$3:$N$451,10,FALSE),H13,I13),"")))</f>
        <v/>
      </c>
      <c r="K13" s="49">
        <f>IF(ISBLANK(I11),VLOOKUP($AK$9,$AK$9:$AL$10,1,FALSE),"")</f>
        <v>0.75</v>
      </c>
      <c r="L13" s="48">
        <f>IF(ISBLANK(L11),VLOOKUP($AK$9,$AK$9:$AL$10,1,FALSE),"")</f>
        <v>0.75</v>
      </c>
      <c r="M13" s="36" t="str">
        <f>IF(ISBLANK(I11),(IFERROR(PRODUCT(VLOOKUP(K12,Rates!$B$3:$N$451,10,FALSE),K13,L13),"")),(IFERROR(PRODUCT(VLOOKUP(K12,Rates!$B$3:$N$451,10,FALSE),K13,L13),"")))</f>
        <v/>
      </c>
      <c r="N13" s="49">
        <f>IF(ISBLANK(L11),VLOOKUP($AK$9,$AK$9:$AL$10,1,FALSE),"")</f>
        <v>0.75</v>
      </c>
      <c r="O13" s="48">
        <f>IF(ISBLANK(O11),VLOOKUP($AK$9,$AK$9:$AL$10,1,FALSE),"")</f>
        <v>0.75</v>
      </c>
      <c r="P13" s="36" t="str">
        <f>IF(ISBLANK(L11),(IFERROR(PRODUCT(VLOOKUP(N12,Rates!$B$3:$N$451,10,FALSE),N13,O13),"")),(IFERROR(PRODUCT(VLOOKUP(N12,Rates!$B$3:$N$451,10,FALSE),N13,O13),"")))</f>
        <v/>
      </c>
      <c r="Q13" s="49">
        <f>IF(ISBLANK(O11),VLOOKUP($AK$9,$AK$9:$AL$10,1,FALSE),"")</f>
        <v>0.75</v>
      </c>
      <c r="R13" s="48">
        <f>IF(ISBLANK(R11),VLOOKUP($AK$9,$AK$9:$AL$10,1,FALSE),"")</f>
        <v>0.75</v>
      </c>
      <c r="S13" s="36" t="str">
        <f>IF(ISBLANK(O11),(IFERROR(PRODUCT(VLOOKUP(Q12,Rates!$B$3:$N$451,10,FALSE),Q13,R13),"")),(IFERROR(PRODUCT(VLOOKUP(Q12,Rates!$B$3:$N$451,10,FALSE),Q13,R13),"")))</f>
        <v/>
      </c>
      <c r="T13" s="49">
        <f>IF(ISBLANK(R11),VLOOKUP($AK$9,$AK$9:$AL$10,1,FALSE),"")</f>
        <v>0.75</v>
      </c>
      <c r="U13" s="48">
        <f>IF(ISBLANK(U11),VLOOKUP($AK$9,$AK$9:$AL$10,1,FALSE),"")</f>
        <v>0.75</v>
      </c>
      <c r="V13" s="41" t="str">
        <f>IF(ISBLANK(R11),(IFERROR(PRODUCT(VLOOKUP(T12,Rates!$B$3:$N$451,10,FALSE),T13,U13),"")),(IFERROR(PRODUCT(VLOOKUP(T12,Rates!$B$3:$N$451,10,FALSE),T13,U13),"")))</f>
        <v/>
      </c>
      <c r="W13" s="4"/>
      <c r="X13" s="3"/>
      <c r="Y13" s="3"/>
      <c r="Z13" s="3"/>
      <c r="AA13" s="3"/>
      <c r="AB13" s="1"/>
      <c r="AC13" s="1"/>
      <c r="AD13" s="1"/>
      <c r="AE13" s="1"/>
      <c r="AF13" s="1"/>
      <c r="AG13" s="1"/>
      <c r="AH13" s="1"/>
      <c r="AI13" s="1"/>
      <c r="AJ13" s="1"/>
    </row>
    <row r="14" spans="1:37" ht="16" thickBot="1" x14ac:dyDescent="0.25">
      <c r="A14" s="4"/>
      <c r="B14" s="17">
        <f>T10+1</f>
        <v>44451</v>
      </c>
      <c r="C14" s="18"/>
      <c r="D14" s="18"/>
      <c r="E14" s="19">
        <f>B14+1</f>
        <v>44452</v>
      </c>
      <c r="F14" s="18"/>
      <c r="G14" s="18"/>
      <c r="H14" s="19">
        <f>E14+1</f>
        <v>44453</v>
      </c>
      <c r="I14" s="18"/>
      <c r="J14" s="20"/>
      <c r="K14" s="21">
        <f>H14+1</f>
        <v>44454</v>
      </c>
      <c r="L14" s="18"/>
      <c r="M14" s="18"/>
      <c r="N14" s="19">
        <f>K14+1</f>
        <v>44455</v>
      </c>
      <c r="O14" s="18"/>
      <c r="P14" s="20"/>
      <c r="Q14" s="21">
        <f>N14+1</f>
        <v>44456</v>
      </c>
      <c r="R14" s="18"/>
      <c r="S14" s="18"/>
      <c r="T14" s="19">
        <f>Q14+1</f>
        <v>44457</v>
      </c>
      <c r="U14" s="22"/>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c r="G15" s="13"/>
      <c r="H15" s="14"/>
      <c r="I15" s="27"/>
      <c r="J15" s="15"/>
      <c r="K15" s="13"/>
      <c r="L15" s="27"/>
      <c r="M15" s="13"/>
      <c r="N15" s="14"/>
      <c r="O15" s="27"/>
      <c r="P15" s="15"/>
      <c r="Q15" s="13"/>
      <c r="R15" s="27"/>
      <c r="S15" s="13"/>
      <c r="T15" s="14"/>
      <c r="U15" s="90"/>
      <c r="V15" s="16"/>
      <c r="W15" s="4"/>
      <c r="X15" s="4"/>
      <c r="Y15" s="1"/>
      <c r="Z15" s="1"/>
      <c r="AA15" s="1"/>
      <c r="AB15" s="1"/>
      <c r="AC15" s="1"/>
      <c r="AD15" s="1"/>
      <c r="AE15" s="1"/>
      <c r="AF15" s="1"/>
      <c r="AG15" s="1"/>
      <c r="AH15" s="1"/>
      <c r="AI15" s="1"/>
      <c r="AJ15" s="1"/>
    </row>
    <row r="16" spans="1:37" ht="16" thickTop="1" x14ac:dyDescent="0.2">
      <c r="A16" s="4"/>
      <c r="B16" s="150" t="str">
        <f>IF(ISBLANK(C15),(IFERROR(VLOOKUP(U11,Rates!$A$3:$N$451,2,FALSE),"")),(IFERROR(VLOOKUP(C15,Rates!$A$3:$N$451,2,FALSE),"")))</f>
        <v/>
      </c>
      <c r="C16" s="148"/>
      <c r="D16" s="148"/>
      <c r="E16" s="147" t="str">
        <f>IF(ISBLANK(F15),(IFERROR(VLOOKUP(C15,Rates!$A$3:$N$451,2,FALSE),"")),(IFERROR(VLOOKUP(F15,Rates!$A$3:$N$451,2,FALSE),"")))</f>
        <v/>
      </c>
      <c r="F16" s="148"/>
      <c r="G16" s="148"/>
      <c r="H16" s="147" t="str">
        <f>IF(ISBLANK(I15),(IFERROR(VLOOKUP(F15,Rates!$A$3:$N$451,2,FALSE),"")),(IFERROR(VLOOKUP(I15,Rates!$A$3:$N$451,2,FALSE),"")))</f>
        <v/>
      </c>
      <c r="I16" s="148"/>
      <c r="J16" s="148"/>
      <c r="K16" s="147" t="str">
        <f>IF(ISBLANK(L15),(IFERROR(VLOOKUP(I15,Rates!$A$3:$N$451,2,FALSE),"")),(IFERROR(VLOOKUP(L15,Rates!$A$3:$N$451,2,FALSE),"")))</f>
        <v/>
      </c>
      <c r="L16" s="148"/>
      <c r="M16" s="148"/>
      <c r="N16" s="147" t="str">
        <f>IF(ISBLANK(O15),(IFERROR(VLOOKUP(L15,Rates!$A$3:$N$451,2,FALSE),"")),(IFERROR(VLOOKUP(O15,Rates!$A$3:$N$451,2,FALSE),"")))</f>
        <v/>
      </c>
      <c r="O16" s="148"/>
      <c r="P16" s="148"/>
      <c r="Q16" s="147" t="str">
        <f>IF(ISBLANK(R15),(IFERROR(VLOOKUP(O15,Rates!$A$3:$N$451,2,FALSE),"")),(IFERROR(VLOOKUP(R15,Rates!$A$3:$N$451,2,FALSE),"")))</f>
        <v/>
      </c>
      <c r="R16" s="148"/>
      <c r="S16" s="148"/>
      <c r="T16" s="147" t="str">
        <f>IF(ISBLANK(U15),(IFERROR(VLOOKUP(R15,Rates!$A$3:$N$451,2,FALSE),"")),(IFERROR(VLOOKUP(U15,Rates!$A$3:$N$451,2,FALSE),"")))</f>
        <v/>
      </c>
      <c r="U16" s="148"/>
      <c r="V16" s="149"/>
      <c r="W16" s="4"/>
      <c r="X16" s="4"/>
      <c r="Y16" s="1"/>
      <c r="Z16" s="1"/>
      <c r="AA16" s="1"/>
      <c r="AB16" s="1"/>
      <c r="AC16" s="1"/>
      <c r="AD16" s="1"/>
      <c r="AE16" s="1"/>
      <c r="AF16" s="1"/>
      <c r="AG16" s="1"/>
      <c r="AH16" s="1"/>
      <c r="AI16" s="1"/>
      <c r="AJ16" s="1"/>
    </row>
    <row r="17" spans="1:38" x14ac:dyDescent="0.2">
      <c r="A17" s="4"/>
      <c r="B17" s="47">
        <f>IF(ISBLANK(U11),VLOOKUP($AK$9,$AK$9:$AL$10,1,FALSE),"")</f>
        <v>0.75</v>
      </c>
      <c r="C17" s="48">
        <f>IF(ISBLANK(C15),VLOOKUP($AK$9,$AK$9:$AL$10,1,FALSE),"")</f>
        <v>0.75</v>
      </c>
      <c r="D17" s="36" t="str">
        <f>IF(ISBLANK(U11),(IFERROR(PRODUCT(VLOOKUP(B16,Rates!$B$3:$N$451,10,FALSE),B17,C17),"")),(IFERROR(PRODUCT(VLOOKUP(B16,Rates!$B$3:$N$451,10,FALSE),B17,C17),"")))</f>
        <v/>
      </c>
      <c r="E17" s="49">
        <f>IF(ISBLANK(C15),VLOOKUP($AK$9,$AK$9:$AL$10,1,FALSE),"")</f>
        <v>0.75</v>
      </c>
      <c r="F17" s="48">
        <f>IF(ISBLANK(F15),VLOOKUP($AK$9,$AK$9:$AL$10,1,FALSE),"")</f>
        <v>0.75</v>
      </c>
      <c r="G17" s="36" t="str">
        <f>IF(ISBLANK(C15),(IFERROR(PRODUCT(VLOOKUP(E16,Rates!$B$3:$N$451,10,FALSE),E17,F17),"")),(IFERROR(PRODUCT(VLOOKUP(E16,Rates!$B$3:$N$451,10,FALSE),E17,F17),"")))</f>
        <v/>
      </c>
      <c r="H17" s="49">
        <f>IF(ISBLANK(F15),VLOOKUP($AK$9,$AK$9:$AL$10,1,FALSE),"")</f>
        <v>0.75</v>
      </c>
      <c r="I17" s="48">
        <f>IF(ISBLANK(I15),VLOOKUP($AK$9,$AK$9:$AL$10,1,FALSE),"")</f>
        <v>0.75</v>
      </c>
      <c r="J17" s="36" t="str">
        <f>IF(ISBLANK(F15),(IFERROR(PRODUCT(VLOOKUP(H16,Rates!$B$3:$N$451,10,FALSE),H17,I17),"")),(IFERROR(PRODUCT(VLOOKUP(H16,Rates!$B$3:$N$451,10,FALSE),H17,I17),"")))</f>
        <v/>
      </c>
      <c r="K17" s="49">
        <f>IF(ISBLANK(I15),VLOOKUP($AK$9,$AK$9:$AL$10,1,FALSE),"")</f>
        <v>0.75</v>
      </c>
      <c r="L17" s="48">
        <f>IF(ISBLANK(L15),VLOOKUP($AK$9,$AK$9:$AL$10,1,FALSE),"")</f>
        <v>0.75</v>
      </c>
      <c r="M17" s="36" t="str">
        <f>IF(ISBLANK(I15),(IFERROR(PRODUCT(VLOOKUP(K16,Rates!$B$3:$N$451,10,FALSE),K17,L17),"")),(IFERROR(PRODUCT(VLOOKUP(K16,Rates!$B$3:$N$451,10,FALSE),K17,L17),"")))</f>
        <v/>
      </c>
      <c r="N17" s="49">
        <f>IF(ISBLANK(L15),VLOOKUP($AK$9,$AK$9:$AL$10,1,FALSE),"")</f>
        <v>0.75</v>
      </c>
      <c r="O17" s="48">
        <f>IF(ISBLANK(O15),VLOOKUP($AK$9,$AK$9:$AL$10,1,FALSE),"")</f>
        <v>0.75</v>
      </c>
      <c r="P17" s="36" t="str">
        <f>IF(ISBLANK(L15),(IFERROR(PRODUCT(VLOOKUP(N16,Rates!$B$3:$N$451,10,FALSE),N17,O17),"")),(IFERROR(PRODUCT(VLOOKUP(N16,Rates!$B$3:$N$451,10,FALSE),N17,O17),"")))</f>
        <v/>
      </c>
      <c r="Q17" s="49">
        <f>IF(ISBLANK(O15),VLOOKUP($AK$9,$AK$9:$AL$10,1,FALSE),"")</f>
        <v>0.75</v>
      </c>
      <c r="R17" s="48">
        <f>IF(ISBLANK(R15),VLOOKUP($AK$9,$AK$9:$AL$10,1,FALSE),"")</f>
        <v>0.75</v>
      </c>
      <c r="S17" s="36" t="str">
        <f>IF(ISBLANK(O15),(IFERROR(PRODUCT(VLOOKUP(Q16,Rates!$B$3:$N$451,10,FALSE),Q17,R17),"")),(IFERROR(PRODUCT(VLOOKUP(Q16,Rates!$B$3:$N$451,10,FALSE),Q17,R17),"")))</f>
        <v/>
      </c>
      <c r="T17" s="49">
        <f>IF(ISBLANK(R15),VLOOKUP($AK$9,$AK$9:$AL$10,1,FALSE),"")</f>
        <v>0.75</v>
      </c>
      <c r="U17" s="48">
        <f>IF(ISBLANK(U15),VLOOKUP($AK$9,$AK$9:$AL$10,1,FALSE),"")</f>
        <v>0.75</v>
      </c>
      <c r="V17" s="41" t="str">
        <f>IF(ISBLANK(R15),(IFERROR(PRODUCT(VLOOKUP(T16,Rates!$B$3:$N$451,10,FALSE),T17,U17),"")),(IFERROR(PRODUCT(VLOOKUP(T16,Rates!$B$3:$N$451,10,FALSE),T17,U17),"")))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44458</v>
      </c>
      <c r="C18" s="18"/>
      <c r="D18" s="18"/>
      <c r="E18" s="19">
        <f>IF(B18&lt;&gt;"",IF(MONTH(B18)&lt;&gt;MONTH(B18+1),"",B18+1),"")</f>
        <v>44459</v>
      </c>
      <c r="F18" s="18"/>
      <c r="G18" s="18"/>
      <c r="H18" s="19">
        <f>IF(E18&lt;&gt;"",IF(MONTH(E18)&lt;&gt;MONTH(E18+1),"",E18+1),"")</f>
        <v>44460</v>
      </c>
      <c r="I18" s="18"/>
      <c r="J18" s="20"/>
      <c r="K18" s="21">
        <f>IF(H18&lt;&gt;"",IF(MONTH(H18)&lt;&gt;MONTH(H18+1),"",H18+1),"")</f>
        <v>44461</v>
      </c>
      <c r="L18" s="18"/>
      <c r="M18" s="18"/>
      <c r="N18" s="19">
        <f>IF(K18&lt;&gt;"",IF(MONTH(K18)&lt;&gt;MONTH(K18+1),"",K18+1),"")</f>
        <v>44462</v>
      </c>
      <c r="O18" s="18"/>
      <c r="P18" s="20"/>
      <c r="Q18" s="21">
        <f>IF(N18&lt;&gt;"",IF(MONTH(N18)&lt;&gt;MONTH(N18+1),"",N18+1),"")</f>
        <v>44463</v>
      </c>
      <c r="R18" s="18"/>
      <c r="S18" s="18"/>
      <c r="T18" s="19">
        <f>IF(Q18&lt;&gt;"",IF(MONTH(Q18)&lt;&gt;MONTH(Q18+1),"",Q18+1),"")</f>
        <v>44464</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3"/>
      <c r="H19" s="14"/>
      <c r="I19" s="27"/>
      <c r="J19" s="15"/>
      <c r="K19" s="13"/>
      <c r="L19" s="27"/>
      <c r="M19" s="13"/>
      <c r="N19" s="14"/>
      <c r="O19" s="27"/>
      <c r="P19" s="15"/>
      <c r="Q19" s="13"/>
      <c r="R19" s="27"/>
      <c r="S19" s="13"/>
      <c r="T19" s="14"/>
      <c r="U19" s="27"/>
      <c r="V19" s="16"/>
      <c r="W19" s="4"/>
      <c r="X19" s="4"/>
      <c r="Y19" s="1"/>
      <c r="Z19" s="1"/>
      <c r="AA19" s="1"/>
      <c r="AB19" s="1"/>
      <c r="AC19" s="1"/>
      <c r="AD19" s="1"/>
      <c r="AE19" s="1"/>
      <c r="AF19" s="1"/>
      <c r="AG19" s="1"/>
      <c r="AH19" s="1"/>
      <c r="AI19" s="1"/>
      <c r="AJ19" s="1"/>
    </row>
    <row r="20" spans="1:38" ht="16" thickTop="1" x14ac:dyDescent="0.2">
      <c r="A20" s="4"/>
      <c r="B20" s="150" t="str">
        <f>IF(ISBLANK(C19),(IFERROR(VLOOKUP(U15,Rates!$A$3:$N$451,2,FALSE),"")),(IFERROR(VLOOKUP(C19,Rates!$A$3:$N$451,2,FALSE),"")))</f>
        <v/>
      </c>
      <c r="C20" s="148"/>
      <c r="D20" s="148"/>
      <c r="E20" s="147" t="str">
        <f>IF(ISBLANK(F19),(IFERROR(VLOOKUP(C19,Rates!$A$3:$N$451,2,FALSE),"")),(IFERROR(VLOOKUP(F19,Rates!$A$3:$N$451,2,FALSE),"")))</f>
        <v/>
      </c>
      <c r="F20" s="148"/>
      <c r="G20" s="148"/>
      <c r="H20" s="147" t="str">
        <f>IF(ISBLANK(I19),(IFERROR(VLOOKUP(F19,Rates!$A$3:$N$451,2,FALSE),"")),(IFERROR(VLOOKUP(I19,Rates!$A$3:$N$451,2,FALSE),"")))</f>
        <v/>
      </c>
      <c r="I20" s="148"/>
      <c r="J20" s="148"/>
      <c r="K20" s="147" t="str">
        <f>IF(ISBLANK(L19),(IFERROR(VLOOKUP(I19,Rates!$A$3:$N$451,2,FALSE),"")),(IFERROR(VLOOKUP(L19,Rates!$A$3:$N$451,2,FALSE),"")))</f>
        <v/>
      </c>
      <c r="L20" s="148"/>
      <c r="M20" s="148"/>
      <c r="N20" s="147" t="str">
        <f>IF(ISBLANK(O19),(IFERROR(VLOOKUP(L19,Rates!$A$3:$N$451,2,FALSE),"")),(IFERROR(VLOOKUP(O19,Rates!$A$3:$N$451,2,FALSE),"")))</f>
        <v/>
      </c>
      <c r="O20" s="148"/>
      <c r="P20" s="148"/>
      <c r="Q20" s="147" t="str">
        <f>IF(ISBLANK(R19),(IFERROR(VLOOKUP(O19,Rates!$A$3:$N$451,2,FALSE),"")),(IFERROR(VLOOKUP(R19,Rates!$A$3:$N$451,2,FALSE),"")))</f>
        <v/>
      </c>
      <c r="R20" s="148"/>
      <c r="S20" s="148"/>
      <c r="T20" s="147" t="str">
        <f>IF(ISBLANK(U19),(IFERROR(VLOOKUP(R19,Rates!$A$3:$N$451,2,FALSE),"")),(IFERROR(VLOOKUP(U19,Rates!$A$3:$N$451,2,FALSE),"")))</f>
        <v/>
      </c>
      <c r="U20" s="148"/>
      <c r="V20" s="149"/>
      <c r="W20" s="4"/>
      <c r="X20" s="4"/>
      <c r="Y20" s="1"/>
      <c r="Z20" s="1"/>
      <c r="AA20" s="1"/>
      <c r="AB20" s="1"/>
      <c r="AC20" s="1"/>
      <c r="AD20" s="1"/>
      <c r="AE20" s="1"/>
      <c r="AF20" s="1"/>
      <c r="AG20" s="1"/>
      <c r="AH20" s="1"/>
      <c r="AI20" s="1"/>
      <c r="AJ20" s="1"/>
    </row>
    <row r="21" spans="1:38" x14ac:dyDescent="0.2">
      <c r="A21" s="4"/>
      <c r="B21" s="47">
        <f>IF(ISBLANK(U15),VLOOKUP($AK$9,$AK$9:$AL$10,1,FALSE),"")</f>
        <v>0.75</v>
      </c>
      <c r="C21" s="48">
        <f>IF(ISBLANK(C19),VLOOKUP($AK$9,$AK$9:$AL$10,1,FALSE),"")</f>
        <v>0.75</v>
      </c>
      <c r="D21" s="36" t="str">
        <f>IF(ISBLANK(U15),(IFERROR(PRODUCT(VLOOKUP(B20,Rates!$B$3:$N$451,10,FALSE),B21,C21),"")),(IFERROR(PRODUCT(VLOOKUP(B20,Rates!$B$3:$N$451,10,FALSE),B21,C21),"")))</f>
        <v/>
      </c>
      <c r="E21" s="49">
        <f>IF(ISBLANK(C19),VLOOKUP($AK$9,$AK$9:$AL$10,1,FALSE),"")</f>
        <v>0.75</v>
      </c>
      <c r="F21" s="48">
        <f>IF(ISBLANK(F19),VLOOKUP($AK$9,$AK$9:$AL$10,1,FALSE),"")</f>
        <v>0.75</v>
      </c>
      <c r="G21" s="36" t="str">
        <f>IF(ISBLANK(C19),(IFERROR(PRODUCT(VLOOKUP(E20,Rates!$B$3:$N$451,10,FALSE),E21,F21),"")),(IFERROR(PRODUCT(VLOOKUP(E20,Rates!$B$3:$N$451,10,FALSE),E21,F21),"")))</f>
        <v/>
      </c>
      <c r="H21" s="49">
        <f>IF(ISBLANK(F19),VLOOKUP($AK$9,$AK$9:$AL$10,1,FALSE),"")</f>
        <v>0.75</v>
      </c>
      <c r="I21" s="48">
        <f>IF(ISBLANK(I19),VLOOKUP($AK$9,$AK$9:$AL$10,1,FALSE),"")</f>
        <v>0.75</v>
      </c>
      <c r="J21" s="36" t="str">
        <f>IF(ISBLANK(F19),(IFERROR(PRODUCT(VLOOKUP(H20,Rates!$B$3:$N$451,10,FALSE),H21,I21),"")),(IFERROR(PRODUCT(VLOOKUP(H20,Rates!$B$3:$N$451,10,FALSE),H21,I21),"")))</f>
        <v/>
      </c>
      <c r="K21" s="49">
        <f>IF(ISBLANK(I19),VLOOKUP($AK$9,$AK$9:$AL$10,1,FALSE),"")</f>
        <v>0.75</v>
      </c>
      <c r="L21" s="48">
        <f>IF(ISBLANK(L19),VLOOKUP($AK$9,$AK$9:$AL$10,1,FALSE),"")</f>
        <v>0.75</v>
      </c>
      <c r="M21" s="36" t="str">
        <f>IF(ISBLANK(I19),(IFERROR(PRODUCT(VLOOKUP(K20,Rates!$B$3:$N$451,10,FALSE),K21,L21),"")),(IFERROR(PRODUCT(VLOOKUP(K20,Rates!$B$3:$N$451,10,FALSE),K21,L21),"")))</f>
        <v/>
      </c>
      <c r="N21" s="49">
        <f>IF(ISBLANK(L19),VLOOKUP($AK$9,$AK$9:$AL$10,1,FALSE),"")</f>
        <v>0.75</v>
      </c>
      <c r="O21" s="48">
        <f>IF(ISBLANK(O19),VLOOKUP($AK$9,$AK$9:$AL$10,1,FALSE),"")</f>
        <v>0.75</v>
      </c>
      <c r="P21" s="36" t="str">
        <f>IF(ISBLANK(L19),(IFERROR(PRODUCT(VLOOKUP(N20,Rates!$B$3:$N$451,10,FALSE),N21,O21),"")),(IFERROR(PRODUCT(VLOOKUP(N20,Rates!$B$3:$N$451,10,FALSE),N21,O21),"")))</f>
        <v/>
      </c>
      <c r="Q21" s="49"/>
      <c r="R21" s="48"/>
      <c r="S21" s="36" t="str">
        <f>IF(ISBLANK(O19),(IFERROR(PRODUCT(VLOOKUP(Q20,Rates!$B$3:$N$451,10,FALSE),Q21,R21),"")),(IFERROR(PRODUCT(VLOOKUP(Q20,Rates!$B$3:$N$451,10,FALSE),Q21,R21),"")))</f>
        <v/>
      </c>
      <c r="T21" s="49"/>
      <c r="U21" s="48"/>
      <c r="V21" s="41" t="str">
        <f>IF(ISBLANK(R19),(IFERROR(PRODUCT(VLOOKUP(T20,Rates!$B$3:$N$451,10,FALSE),T21,U21),"")),(IFERROR(PRODUCT(VLOOKUP(T20,Rates!$B$3:$N$451,10,FALSE),T21,U21),"")))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44465</v>
      </c>
      <c r="C22" s="18"/>
      <c r="D22" s="18"/>
      <c r="E22" s="19">
        <f>IF(B22&lt;&gt;"",IF(MONTH(B22)&lt;&gt;MONTH(B22+1),"",B22+1),"")</f>
        <v>44466</v>
      </c>
      <c r="F22" s="18"/>
      <c r="G22" s="18"/>
      <c r="H22" s="19">
        <f>IF(E22&lt;&gt;"",IF(MONTH(E22)&lt;&gt;MONTH(E22+1),"",E22+1),"")</f>
        <v>44467</v>
      </c>
      <c r="I22" s="18"/>
      <c r="J22" s="20"/>
      <c r="K22" s="21">
        <f t="shared" ref="K22" si="0">IF(H22&lt;&gt;"",IF(MONTH(H22)&lt;&gt;MONTH(H22+1),"",H22+1),"")</f>
        <v>44468</v>
      </c>
      <c r="L22" s="18"/>
      <c r="M22" s="18"/>
      <c r="N22" s="19">
        <f>IF(K22&lt;&gt;"",IF(MONTH(K22)&lt;&gt;MONTH(K22+1),"",K22+1),"")</f>
        <v>44469</v>
      </c>
      <c r="O22" s="18"/>
      <c r="P22" s="20"/>
      <c r="Q22" s="21">
        <v>44470</v>
      </c>
      <c r="R22" s="18"/>
      <c r="S22" s="18"/>
      <c r="T22" s="19">
        <f>IF(Q22&lt;&gt;"",IF(MONTH(Q22)&lt;&gt;MONTH(Q22+1),"",Q22+1),"")</f>
        <v>44471</v>
      </c>
      <c r="U22" s="18"/>
      <c r="V22" s="32"/>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3"/>
      <c r="H23" s="14"/>
      <c r="I23" s="27"/>
      <c r="J23" s="15"/>
      <c r="K23" s="13"/>
      <c r="L23" s="27"/>
      <c r="M23" s="13"/>
      <c r="N23" s="14"/>
      <c r="O23" s="27"/>
      <c r="P23" s="15"/>
      <c r="Q23" s="13"/>
      <c r="R23" s="29"/>
      <c r="S23" s="15"/>
      <c r="T23" s="13"/>
      <c r="U23" s="29"/>
      <c r="V23" s="33"/>
      <c r="W23" s="4"/>
      <c r="X23" s="4"/>
      <c r="Y23" s="1"/>
      <c r="Z23" s="1"/>
      <c r="AA23" s="1"/>
      <c r="AB23" s="1"/>
      <c r="AC23" s="1"/>
      <c r="AD23" s="1"/>
      <c r="AE23" s="1"/>
      <c r="AF23" s="1"/>
      <c r="AG23" s="1"/>
      <c r="AH23" s="1"/>
      <c r="AI23" s="1"/>
      <c r="AJ23" s="1"/>
    </row>
    <row r="24" spans="1:38" ht="16" thickTop="1" x14ac:dyDescent="0.2">
      <c r="A24" s="4"/>
      <c r="B24" s="150" t="str">
        <f>IF(ISBLANK(C23),(IFERROR(VLOOKUP(U19,Rates!$A$3:$N$451,2,FALSE),"")),(IFERROR(VLOOKUP(C23,Rates!$A$3:$N$451,2,FALSE),"")))</f>
        <v/>
      </c>
      <c r="C24" s="148"/>
      <c r="D24" s="148"/>
      <c r="E24" s="147" t="str">
        <f>IF(ISBLANK(F23),(IFERROR(VLOOKUP(C23,Rates!$A$3:$N$451,2,FALSE),"")),(IFERROR(VLOOKUP(F23,Rates!$A$3:$N$451,2,FALSE),"")))</f>
        <v/>
      </c>
      <c r="F24" s="148"/>
      <c r="G24" s="148"/>
      <c r="H24" s="147" t="str">
        <f>IF(ISBLANK(I23),(IFERROR(VLOOKUP(F23,Rates!$A$3:$N$451,2,FALSE),"")),(IFERROR(VLOOKUP(I23,Rates!$A$3:$N$451,2,FALSE),"")))</f>
        <v/>
      </c>
      <c r="I24" s="148"/>
      <c r="J24" s="148"/>
      <c r="K24" s="147" t="str">
        <f>IF(ISBLANK(L23),(IFERROR(VLOOKUP(I23,Rates!$A$3:$N$451,2,FALSE),"")),(IFERROR(VLOOKUP(L23,Rates!$A$3:$N$451,2,FALSE),"")))</f>
        <v/>
      </c>
      <c r="L24" s="148"/>
      <c r="M24" s="148"/>
      <c r="N24" s="147" t="str">
        <f>IF(ISBLANK(O23),(IFERROR(VLOOKUP(L23,Rates!$A$3:$N$451,2,FALSE),"")),(IFERROR(VLOOKUP(O23,Rates!$A$3:$N$451,2,FALSE),"")))</f>
        <v/>
      </c>
      <c r="O24" s="148"/>
      <c r="P24" s="148"/>
      <c r="Q24" s="147" t="str">
        <f>IF(ISBLANK(R23),(IFERROR(VLOOKUP(O23,Rates!$A$3:$N$451,2,FALSE),"")),(IFERROR(VLOOKUP(R23,Rates!$A$3:$N$451,2,FALSE),"")))</f>
        <v/>
      </c>
      <c r="R24" s="148"/>
      <c r="S24" s="148"/>
      <c r="T24" s="147"/>
      <c r="U24" s="148"/>
      <c r="V24" s="149"/>
      <c r="W24" s="4"/>
      <c r="X24" s="4"/>
      <c r="Y24" s="1"/>
      <c r="Z24" s="1"/>
      <c r="AA24" s="1"/>
      <c r="AB24" s="1"/>
      <c r="AC24" s="1"/>
      <c r="AD24" s="1"/>
      <c r="AE24" s="1"/>
      <c r="AF24" s="1"/>
      <c r="AG24" s="1"/>
      <c r="AH24" s="1"/>
      <c r="AI24" s="1"/>
      <c r="AJ24" s="1"/>
    </row>
    <row r="25" spans="1:38" ht="16" thickBot="1" x14ac:dyDescent="0.25">
      <c r="A25" s="4"/>
      <c r="B25" s="45">
        <f>IF(ISBLANK(U19),VLOOKUP($AK$9,$AK$9:$AL$10,1,FALSE),"")</f>
        <v>0.75</v>
      </c>
      <c r="C25" s="46">
        <f>IF(ISBLANK(C23),VLOOKUP($AK$9,$AK$9:$AL$10,1,FALSE),"")</f>
        <v>0.75</v>
      </c>
      <c r="D25" s="42" t="str">
        <f>IF(ISBLANK(U19),(IFERROR(PRODUCT(VLOOKUP(B24,Rates!$B$3:$N$451,10,FALSE),B25,C25),"")),(IFERROR(PRODUCT(VLOOKUP(B24,Rates!$B$3:$N$451,10,FALSE),B25,C25),"")))</f>
        <v/>
      </c>
      <c r="E25" s="52">
        <f>IF(ISBLANK(C23),VLOOKUP($AK$9,$AK$9:$AL$10,1,FALSE),"")</f>
        <v>0.75</v>
      </c>
      <c r="F25" s="46">
        <f>IF(ISBLANK(F23),VLOOKUP($AK$9,$AK$9:$AL$10,1,FALSE),"")</f>
        <v>0.75</v>
      </c>
      <c r="G25" s="42" t="str">
        <f>IF(ISBLANK(C23),(IFERROR(PRODUCT(VLOOKUP(E24,Rates!$B$3:$N$451,10,FALSE),E25,F25),"")),(IFERROR(PRODUCT(VLOOKUP(E24,Rates!$B$3:$N$451,10,FALSE),E25,F25),"")))</f>
        <v/>
      </c>
      <c r="H25" s="52">
        <f>IF(ISBLANK(F23),VLOOKUP($AK$9,$AK$9:$AL$10,1,FALSE),"")</f>
        <v>0.75</v>
      </c>
      <c r="I25" s="46">
        <f>IF(ISBLANK(I23),VLOOKUP($AK$9,$AK$9:$AL$10,1,FALSE),"")</f>
        <v>0.75</v>
      </c>
      <c r="J25" s="42" t="str">
        <f>IF(ISBLANK(F23),(IFERROR(PRODUCT(VLOOKUP(H24,Rates!$B$3:$N$451,10,FALSE),H25,I25),"")),(IFERROR(PRODUCT(VLOOKUP(H24,Rates!$B$3:$N$451,10,FALSE),H25,I25),"")))</f>
        <v/>
      </c>
      <c r="K25" s="52">
        <f>IF(ISBLANK(I23),VLOOKUP($AK$9,$AK$9:$AL$10,1,FALSE),"")</f>
        <v>0.75</v>
      </c>
      <c r="L25" s="46">
        <f>IF(ISBLANK(L23),VLOOKUP($AK$9,$AK$9:$AL$10,1,FALSE),"")</f>
        <v>0.75</v>
      </c>
      <c r="M25" s="42" t="str">
        <f>IF(ISBLANK(I23),(IFERROR(PRODUCT(VLOOKUP(K24,Rates!$B$3:$N$451,10,FALSE),K25,L25),"")),(IFERROR(PRODUCT(VLOOKUP(K24,Rates!$B$3:$N$451,10,FALSE),K25,L25),"")))</f>
        <v/>
      </c>
      <c r="N25" s="52">
        <f>IF(ISBLANK(L23),VLOOKUP($AK$9,$AK$9:$AL$10,1,FALSE),"")</f>
        <v>0.75</v>
      </c>
      <c r="O25" s="46">
        <f>IF(ISBLANK(O23),VLOOKUP($AK$9,$AK$9:$AL$10,1,FALSE),"")</f>
        <v>0.75</v>
      </c>
      <c r="P25" s="42" t="str">
        <f>IF(ISBLANK(L23),(IFERROR(PRODUCT(VLOOKUP(N24,Rates!$B$3:$N$451,10,FALSE),N25,O25),"")),(IFERROR(PRODUCT(VLOOKUP(N24,Rates!$B$3:$N$451,10,FALSE),N25,O25),"")))</f>
        <v/>
      </c>
      <c r="Q25" s="52">
        <f>IF(ISBLANK(O23),VLOOKUP($AK$9,$AK$9:$AL$10,1,FALSE),"")</f>
        <v>0.75</v>
      </c>
      <c r="R25" s="46">
        <f>IF(ISBLANK(R23),VLOOKUP($AK$9,$AK$9:$AL$10,1,FALSE),"")</f>
        <v>0.75</v>
      </c>
      <c r="S25" s="42" t="str">
        <f>IF(ISBLANK(O23),(IFERROR(PRODUCT(VLOOKUP(Q24,Rates!$B$3:$N$451,10,FALSE),Q25,R25),"")),(IFERROR(PRODUCT(VLOOKUP(Q24,Rates!$B$3:$N$451,10,FALSE),Q25,R25),"")))</f>
        <v/>
      </c>
      <c r="T25" s="52"/>
      <c r="U25" s="46"/>
      <c r="V25" s="44"/>
      <c r="W25" s="4"/>
      <c r="X25" s="4"/>
      <c r="Y25" s="1"/>
      <c r="Z25" s="1"/>
      <c r="AA25" s="1"/>
      <c r="AB25" s="1"/>
      <c r="AC25" s="1"/>
      <c r="AD25" s="1"/>
      <c r="AE25" s="1"/>
      <c r="AF25" s="1"/>
      <c r="AG25" s="1"/>
      <c r="AH25" s="1"/>
      <c r="AI25" s="1"/>
      <c r="AJ25" s="1"/>
    </row>
    <row r="26" spans="1:38" x14ac:dyDescent="0.2">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2">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2">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2">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55"/>
      <c r="Q31" s="155"/>
      <c r="R31" s="155"/>
      <c r="S31" s="155"/>
      <c r="T31" s="155"/>
      <c r="U31" s="155"/>
      <c r="V31" s="155"/>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46" t="s">
        <v>850</v>
      </c>
      <c r="Q32" s="146"/>
      <c r="R32" s="146"/>
      <c r="S32" s="146"/>
      <c r="T32" s="146"/>
      <c r="U32" s="146"/>
      <c r="V32" s="146"/>
      <c r="W32" s="146"/>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v6VPedw5goizEEq2jTUVjxQUQNEKOQ2M2A58HFYldBNCVtiPFC2+Xz06wOXbkUNLHveGGvPH7slR+07U+mq4gw==" saltValue="U8ngXkIBracBWjNrKD03EA==" spinCount="100000" sheet="1" objects="1" scenarios="1" selectLockedCells="1"/>
  <protectedRanges>
    <protectedRange sqref="C7 F7 U11 R11 O11 L11 I11 F11 C11 C15 F15 I15 L15 O15 R15 U15 U19 R19 O19 L19 I19 F19 C19 C23 F23 I23 L23 R23 U23 I7 U7 R7 O7 L7 O23" name="Range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Q24:S24"/>
    <mergeCell ref="T24:V24"/>
    <mergeCell ref="B24:D24"/>
    <mergeCell ref="E24:G24"/>
    <mergeCell ref="H24:J24"/>
    <mergeCell ref="K24:M24"/>
    <mergeCell ref="N24:P24"/>
    <mergeCell ref="P31:V31"/>
  </mergeCells>
  <pageMargins left="0.7" right="0.7" top="0.75" bottom="0.75" header="0.3" footer="0.3"/>
  <pageSetup orientation="portrait" horizontalDpi="0" verticalDpi="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4F382-4EFF-4721-A2E9-77390F26DF59}">
  <dimension ref="A1:AL52"/>
  <sheetViews>
    <sheetView showGridLines="0" showRowColHeaders="0" workbookViewId="0">
      <pane xSplit="1" topLeftCell="B1" activePane="topRight" state="frozen"/>
      <selection activeCell="C11" sqref="C11"/>
      <selection pane="topRight" activeCell="C11" sqref="C11"/>
    </sheetView>
  </sheetViews>
  <sheetFormatPr baseColWidth="10" defaultColWidth="8.83203125" defaultRowHeight="15" x14ac:dyDescent="0.2"/>
  <cols>
    <col min="1" max="1" width="4.1640625" customWidth="1"/>
    <col min="2" max="22" width="7.6640625" customWidth="1"/>
  </cols>
  <sheetData>
    <row r="1" spans="1:37" ht="25" thickBot="1" x14ac:dyDescent="0.35">
      <c r="A1" s="156"/>
      <c r="B1" s="156"/>
      <c r="C1" s="156"/>
      <c r="D1" s="4"/>
      <c r="E1" s="4"/>
      <c r="F1" s="4"/>
      <c r="G1" s="4"/>
      <c r="H1" s="4"/>
      <c r="I1" s="4"/>
      <c r="J1" s="4"/>
      <c r="K1" s="4"/>
      <c r="L1" s="4"/>
      <c r="M1" s="4"/>
      <c r="N1" s="4"/>
      <c r="O1" s="4"/>
      <c r="P1" s="4"/>
      <c r="Q1" s="4"/>
      <c r="R1" s="4"/>
      <c r="S1" s="157" t="s">
        <v>285</v>
      </c>
      <c r="T1" s="157"/>
      <c r="U1" s="152">
        <f>SUM(S9,V9,D13,G13,J13,M13,P13,S13,V13,V17,S17,P17,M17,J17,G17,D17,D21,G21,J21,M21,P21,S21,V21,D25,G25,J25,M25,P25,S25,V25,D29)</f>
        <v>0</v>
      </c>
      <c r="V1" s="153"/>
      <c r="W1" s="154"/>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58" t="s">
        <v>293</v>
      </c>
      <c r="C4" s="159"/>
      <c r="D4" s="159"/>
      <c r="E4" s="159"/>
      <c r="F4" s="159"/>
      <c r="G4" s="159"/>
      <c r="H4" s="159"/>
      <c r="I4" s="159"/>
      <c r="J4" s="159"/>
      <c r="K4" s="159"/>
      <c r="L4" s="159"/>
      <c r="M4" s="159"/>
      <c r="N4" s="159"/>
      <c r="O4" s="159"/>
      <c r="P4" s="159"/>
      <c r="Q4" s="159"/>
      <c r="R4" s="159"/>
      <c r="S4" s="159"/>
      <c r="T4" s="159"/>
      <c r="U4" s="159"/>
      <c r="V4" s="160"/>
      <c r="W4" s="4"/>
      <c r="X4" s="3"/>
      <c r="Y4" s="3"/>
      <c r="Z4" s="3"/>
      <c r="AA4" s="3"/>
      <c r="AB4" s="1"/>
      <c r="AC4" s="1"/>
      <c r="AD4" s="1"/>
      <c r="AE4" s="1"/>
      <c r="AF4" s="1"/>
      <c r="AG4" s="1"/>
      <c r="AH4" s="1"/>
      <c r="AI4" s="1"/>
      <c r="AJ4" s="1"/>
    </row>
    <row r="5" spans="1:37" ht="16" thickBot="1" x14ac:dyDescent="0.25">
      <c r="A5" s="4"/>
      <c r="B5" s="161" t="s">
        <v>276</v>
      </c>
      <c r="C5" s="162"/>
      <c r="D5" s="163"/>
      <c r="E5" s="169" t="s">
        <v>277</v>
      </c>
      <c r="F5" s="167"/>
      <c r="G5" s="168"/>
      <c r="H5" s="164" t="s">
        <v>278</v>
      </c>
      <c r="I5" s="162"/>
      <c r="J5" s="163"/>
      <c r="K5" s="164" t="s">
        <v>279</v>
      </c>
      <c r="L5" s="162"/>
      <c r="M5" s="163"/>
      <c r="N5" s="164" t="s">
        <v>280</v>
      </c>
      <c r="O5" s="162"/>
      <c r="P5" s="163"/>
      <c r="Q5" s="164" t="s">
        <v>281</v>
      </c>
      <c r="R5" s="162"/>
      <c r="S5" s="163"/>
      <c r="T5" s="164" t="s">
        <v>282</v>
      </c>
      <c r="U5" s="162"/>
      <c r="V5" s="165"/>
      <c r="W5" s="4"/>
      <c r="X5" s="3"/>
      <c r="Y5" s="3"/>
      <c r="Z5" s="3"/>
      <c r="AA5" s="3"/>
      <c r="AB5" s="1"/>
      <c r="AC5" s="1"/>
      <c r="AD5" s="1"/>
      <c r="AE5" s="1"/>
      <c r="AF5" s="1"/>
      <c r="AG5" s="1"/>
      <c r="AH5" s="1"/>
      <c r="AI5" s="1"/>
      <c r="AJ5" s="1"/>
    </row>
    <row r="6" spans="1:37" ht="16" thickBot="1" x14ac:dyDescent="0.25">
      <c r="A6" s="4"/>
      <c r="B6" s="5"/>
      <c r="C6" s="6"/>
      <c r="D6" s="6"/>
      <c r="E6" s="19"/>
      <c r="F6" s="18"/>
      <c r="G6" s="20"/>
      <c r="H6" s="9"/>
      <c r="I6" s="6"/>
      <c r="J6" s="6"/>
      <c r="K6" s="7"/>
      <c r="L6" s="6"/>
      <c r="M6" s="8"/>
      <c r="N6" s="9"/>
      <c r="O6" s="6"/>
      <c r="P6" s="8"/>
      <c r="Q6" s="9">
        <v>44105</v>
      </c>
      <c r="R6" s="6"/>
      <c r="S6" s="8"/>
      <c r="T6" s="9">
        <f>Q6+1</f>
        <v>44106</v>
      </c>
      <c r="U6" s="10"/>
      <c r="V6" s="11"/>
      <c r="W6" s="4"/>
      <c r="X6" s="3"/>
      <c r="Y6" s="3"/>
      <c r="Z6" s="3"/>
      <c r="AA6" s="3"/>
      <c r="AB6" s="1"/>
      <c r="AC6" s="1"/>
      <c r="AD6" s="1"/>
      <c r="AE6" s="1"/>
      <c r="AF6" s="1"/>
      <c r="AG6" s="1"/>
      <c r="AH6" s="1"/>
      <c r="AI6" s="1"/>
      <c r="AJ6" s="1"/>
    </row>
    <row r="7" spans="1:37" ht="17" thickTop="1" thickBot="1" x14ac:dyDescent="0.25">
      <c r="A7" s="4"/>
      <c r="B7" s="12"/>
      <c r="C7" s="29"/>
      <c r="D7" s="13"/>
      <c r="E7" s="14"/>
      <c r="F7" s="29"/>
      <c r="G7" s="15"/>
      <c r="H7" s="13"/>
      <c r="I7" s="29"/>
      <c r="J7" s="13"/>
      <c r="K7" s="14"/>
      <c r="L7" s="29"/>
      <c r="M7" s="15"/>
      <c r="N7" s="13"/>
      <c r="O7" s="29"/>
      <c r="P7" s="13"/>
      <c r="Q7" s="117"/>
      <c r="R7" s="27"/>
      <c r="S7" s="13"/>
      <c r="T7" s="117"/>
      <c r="U7" s="90"/>
      <c r="V7" s="16"/>
      <c r="W7" s="4"/>
      <c r="X7" s="3"/>
      <c r="Y7" s="3"/>
      <c r="Z7" s="3"/>
      <c r="AA7" s="3"/>
      <c r="AB7" s="1"/>
      <c r="AC7" s="1"/>
      <c r="AD7" s="1"/>
      <c r="AE7" s="1"/>
      <c r="AF7" s="1"/>
      <c r="AG7" s="1"/>
      <c r="AH7" s="1"/>
      <c r="AI7" s="1"/>
      <c r="AJ7" s="1"/>
    </row>
    <row r="8" spans="1:37" ht="16" thickTop="1" x14ac:dyDescent="0.2">
      <c r="A8" s="4"/>
      <c r="B8" s="150"/>
      <c r="C8" s="148"/>
      <c r="D8" s="148"/>
      <c r="E8" s="147"/>
      <c r="F8" s="148"/>
      <c r="G8" s="151"/>
      <c r="H8" s="148"/>
      <c r="I8" s="148"/>
      <c r="J8" s="148"/>
      <c r="K8" s="147"/>
      <c r="L8" s="148"/>
      <c r="M8" s="148"/>
      <c r="N8" s="147"/>
      <c r="O8" s="148"/>
      <c r="P8" s="148"/>
      <c r="Q8" s="147" t="str">
        <f>IF(ISBLANK(R7),(IFERROR(VLOOKUP(SEP!O23,Rates!$A$3:$N$451,2,FALSE),"")),(IFERROR(VLOOKUP(R7,Rates!$A$3:$N$451,2,FALSE),"")))</f>
        <v/>
      </c>
      <c r="R8" s="148"/>
      <c r="S8" s="148"/>
      <c r="T8" s="147" t="str">
        <f>IF(ISBLANK(U7),(IFERROR(VLOOKUP(R7,Rates!$A$3:$N$451,2,FALSE),"")),(IFERROR(VLOOKUP(U7,Rates!$A$3:$N$451,2,FALSE),"")))</f>
        <v/>
      </c>
      <c r="U8" s="148"/>
      <c r="V8" s="149"/>
      <c r="W8" s="4"/>
      <c r="X8" s="3"/>
      <c r="Y8" s="3"/>
      <c r="Z8" s="3"/>
      <c r="AA8" s="3"/>
      <c r="AB8" s="1"/>
      <c r="AC8" s="1"/>
      <c r="AD8" s="1"/>
      <c r="AE8" s="1"/>
      <c r="AF8" s="1"/>
      <c r="AG8" s="1"/>
      <c r="AH8" s="1"/>
      <c r="AI8" s="1"/>
      <c r="AJ8" s="1"/>
    </row>
    <row r="9" spans="1:37" x14ac:dyDescent="0.2">
      <c r="A9" s="4"/>
      <c r="B9" s="47"/>
      <c r="C9" s="48"/>
      <c r="D9" s="36"/>
      <c r="E9" s="49"/>
      <c r="F9" s="48"/>
      <c r="G9" s="39"/>
      <c r="H9" s="50"/>
      <c r="I9" s="48"/>
      <c r="J9" s="36"/>
      <c r="K9" s="49"/>
      <c r="L9" s="48"/>
      <c r="M9" s="39"/>
      <c r="N9" s="49"/>
      <c r="O9" s="48"/>
      <c r="P9" s="36"/>
      <c r="Q9" s="49">
        <f>IF(ISBLANK(SEP!O23),VLOOKUP($AK$9,$AK$9:$AL$10,1,FALSE),"")</f>
        <v>0.75</v>
      </c>
      <c r="R9" s="48">
        <f>IF(ISBLANK(R7),VLOOKUP($AK$9,$AK$9:$AL$10,1,FALSE),"")</f>
        <v>0.75</v>
      </c>
      <c r="S9" s="36" t="str">
        <f>IF(ISBLANK(O7),(IFERROR(PRODUCT(VLOOKUP(Q8,Rates!$B$3:$N$451,11,FALSE),Q9,R9),"")),(IFERROR(PRODUCT(VLOOKUP(Q8,Rates!$B$3:$N$451,11,FALSE),Q9,R9),"")))</f>
        <v/>
      </c>
      <c r="T9" s="49">
        <f>IF(ISBLANK(R7),VLOOKUP($AK$9,$AK$9:$AL$10,1,FALSE),"")</f>
        <v>0.75</v>
      </c>
      <c r="U9" s="48">
        <f>IF(ISBLANK(U7),VLOOKUP($AK$9,$AK$9:$AL$10,1,FALSE),"")</f>
        <v>0.75</v>
      </c>
      <c r="V9" s="41" t="str">
        <f>IF(ISBLANK(R7),(IFERROR(PRODUCT(VLOOKUP(T8,Rates!$B$3:$N$451,11,FALSE),T9,U9),"")),(IFERROR(PRODUCT(VLOOKUP(T8,Rates!$B$3:$N$451,11,FALSE),T9,U9),"")))</f>
        <v/>
      </c>
      <c r="W9" s="4"/>
      <c r="X9" s="3"/>
      <c r="Y9" s="3"/>
      <c r="Z9" s="3"/>
      <c r="AA9" s="3"/>
      <c r="AB9" s="1"/>
      <c r="AC9" s="1"/>
      <c r="AD9" s="1"/>
      <c r="AE9" s="1"/>
      <c r="AF9" s="1"/>
      <c r="AG9" s="1"/>
      <c r="AH9" s="1"/>
      <c r="AI9" s="1"/>
      <c r="AJ9" s="1"/>
      <c r="AK9">
        <v>0.75</v>
      </c>
    </row>
    <row r="10" spans="1:37" ht="16" thickBot="1" x14ac:dyDescent="0.25">
      <c r="A10" s="4"/>
      <c r="B10" s="17">
        <f>T6+1</f>
        <v>44107</v>
      </c>
      <c r="C10" s="18"/>
      <c r="D10" s="18"/>
      <c r="E10" s="31">
        <f>B10+1</f>
        <v>44108</v>
      </c>
      <c r="F10" s="13"/>
      <c r="G10" s="15"/>
      <c r="H10" s="21">
        <f>E10+1</f>
        <v>44109</v>
      </c>
      <c r="I10" s="18"/>
      <c r="J10" s="18"/>
      <c r="K10" s="19">
        <f>H10+1</f>
        <v>44110</v>
      </c>
      <c r="L10" s="18"/>
      <c r="M10" s="20"/>
      <c r="N10" s="21">
        <f>K10+1</f>
        <v>44111</v>
      </c>
      <c r="O10" s="18"/>
      <c r="P10" s="18"/>
      <c r="Q10" s="19">
        <f>N10+1</f>
        <v>44112</v>
      </c>
      <c r="R10" s="18"/>
      <c r="S10" s="20"/>
      <c r="T10" s="21">
        <f>Q10+1</f>
        <v>44113</v>
      </c>
      <c r="U10" s="22"/>
      <c r="V10" s="23"/>
      <c r="W10" s="4"/>
      <c r="X10" s="3"/>
      <c r="Y10" s="3"/>
      <c r="Z10" s="3"/>
      <c r="AA10" s="3"/>
      <c r="AB10" s="1"/>
      <c r="AC10" s="1"/>
      <c r="AD10" s="1"/>
      <c r="AE10" s="1"/>
      <c r="AF10" s="1"/>
      <c r="AG10" s="1"/>
      <c r="AH10" s="1"/>
      <c r="AI10" s="1"/>
      <c r="AJ10" s="1"/>
    </row>
    <row r="11" spans="1:37" ht="17" thickTop="1" thickBot="1" x14ac:dyDescent="0.25">
      <c r="A11" s="4"/>
      <c r="B11" s="12"/>
      <c r="C11" s="27"/>
      <c r="D11" s="13"/>
      <c r="E11" s="14"/>
      <c r="F11" s="27"/>
      <c r="G11" s="15"/>
      <c r="H11" s="13"/>
      <c r="I11" s="27"/>
      <c r="J11" s="13"/>
      <c r="K11" s="14"/>
      <c r="L11" s="27"/>
      <c r="M11" s="15"/>
      <c r="N11" s="13"/>
      <c r="O11" s="27"/>
      <c r="P11" s="13"/>
      <c r="Q11" s="14"/>
      <c r="R11" s="27"/>
      <c r="S11" s="15"/>
      <c r="T11" s="13"/>
      <c r="U11" s="90"/>
      <c r="V11" s="16"/>
      <c r="W11" s="4"/>
      <c r="X11" s="3"/>
      <c r="Y11" s="3"/>
      <c r="Z11" s="3"/>
      <c r="AA11" s="3"/>
      <c r="AB11" s="1"/>
      <c r="AC11" s="1"/>
      <c r="AD11" s="1"/>
      <c r="AE11" s="1"/>
      <c r="AF11" s="1"/>
      <c r="AG11" s="1"/>
      <c r="AH11" s="1"/>
      <c r="AI11" s="1"/>
      <c r="AJ11" s="1"/>
    </row>
    <row r="12" spans="1:37" ht="16" thickTop="1" x14ac:dyDescent="0.2">
      <c r="A12" s="4"/>
      <c r="B12" s="150" t="str">
        <f>IF(ISBLANK(C11),(IFERROR(VLOOKUP(U7,Rates!$A$3:$N$451,2,FALSE),"")),(IFERROR(VLOOKUP(C11,Rates!$A$3:$N$451,2,FALSE),"")))</f>
        <v/>
      </c>
      <c r="C12" s="148"/>
      <c r="D12" s="148"/>
      <c r="E12" s="147" t="str">
        <f>IF(ISBLANK(F11),(IFERROR(VLOOKUP(C11,Rates!$A$3:$N$451,2,FALSE),"")),(IFERROR(VLOOKUP(F11,Rates!$A$3:$N$451,2,FALSE),"")))</f>
        <v/>
      </c>
      <c r="F12" s="148"/>
      <c r="G12" s="148"/>
      <c r="H12" s="147" t="str">
        <f>IF(ISBLANK(I11),(IFERROR(VLOOKUP(F11,Rates!$A$3:$N$451,2,FALSE),"")),(IFERROR(VLOOKUP(I11,Rates!$A$3:$N$451,2,FALSE),"")))</f>
        <v/>
      </c>
      <c r="I12" s="148"/>
      <c r="J12" s="148"/>
      <c r="K12" s="147" t="str">
        <f>IF(ISBLANK(L11),(IFERROR(VLOOKUP(I11,Rates!$A$3:$N$451,2,FALSE),"")),(IFERROR(VLOOKUP(L11,Rates!$A$3:$N$451,2,FALSE),"")))</f>
        <v/>
      </c>
      <c r="L12" s="148"/>
      <c r="M12" s="148"/>
      <c r="N12" s="147" t="str">
        <f>IF(ISBLANK(O11),(IFERROR(VLOOKUP(L11,Rates!$A$3:$N$451,2,FALSE),"")),(IFERROR(VLOOKUP(O11,Rates!$A$3:$N$451,2,FALSE),"")))</f>
        <v/>
      </c>
      <c r="O12" s="148"/>
      <c r="P12" s="148"/>
      <c r="Q12" s="147" t="str">
        <f>IF(ISBLANK(R11),(IFERROR(VLOOKUP(O11,Rates!$A$3:$N$451,2,FALSE),"")),(IFERROR(VLOOKUP(R11,Rates!$A$3:$N$451,2,FALSE),"")))</f>
        <v/>
      </c>
      <c r="R12" s="148"/>
      <c r="S12" s="148"/>
      <c r="T12" s="147" t="str">
        <f>IF(ISBLANK(U11),(IFERROR(VLOOKUP(R11,Rates!$A$3:$N$451,2,FALSE),"")),(IFERROR(VLOOKUP(U11,Rates!$A$3:$N$451,2,FALSE),"")))</f>
        <v/>
      </c>
      <c r="U12" s="148"/>
      <c r="V12" s="149"/>
      <c r="W12" s="4"/>
      <c r="X12" s="3"/>
      <c r="Y12" s="3"/>
      <c r="Z12" s="3"/>
      <c r="AA12" s="3"/>
      <c r="AB12" s="1"/>
      <c r="AC12" s="1"/>
      <c r="AD12" s="1"/>
      <c r="AE12" s="1"/>
      <c r="AF12" s="1"/>
      <c r="AG12" s="1"/>
      <c r="AH12" s="1"/>
      <c r="AI12" s="1"/>
      <c r="AJ12" s="1"/>
    </row>
    <row r="13" spans="1:37" x14ac:dyDescent="0.2">
      <c r="A13" s="4"/>
      <c r="B13" s="47">
        <f>IF(ISBLANK(U7),VLOOKUP($AK$9,$AK$9:$AL$10,1,FALSE),"")</f>
        <v>0.75</v>
      </c>
      <c r="C13" s="48">
        <f>IF(ISBLANK(C11),VLOOKUP($AK$9,$AK$9:$AL$10,1,FALSE),"")</f>
        <v>0.75</v>
      </c>
      <c r="D13" s="36" t="str">
        <f>IF(ISBLANK(U7),(IFERROR(PRODUCT(VLOOKUP(B12,Rates!$B$3:$N$451,11,FALSE),B13,C13),"")),(IFERROR(PRODUCT(VLOOKUP(B12,Rates!$B$3:$N$451,11,FALSE),B13,C13),"")))</f>
        <v/>
      </c>
      <c r="E13" s="49">
        <f>IF(ISBLANK(C11),VLOOKUP($AK$9,$AK$9:$AL$10,1,FALSE),"")</f>
        <v>0.75</v>
      </c>
      <c r="F13" s="48">
        <f>IF(ISBLANK(F11),VLOOKUP($AK$9,$AK$9:$AL$10,1,FALSE),"")</f>
        <v>0.75</v>
      </c>
      <c r="G13" s="39" t="str">
        <f>IF(ISBLANK(C11),(IFERROR(PRODUCT(VLOOKUP(E12,Rates!$B$3:$N$451,11,FALSE),E13,F13),"")),(IFERROR(PRODUCT(VLOOKUP(E12,Rates!$B$3:$N$451,11,FALSE),E13,F13),"")))</f>
        <v/>
      </c>
      <c r="H13" s="49">
        <f>IF(ISBLANK(F11),VLOOKUP($AK$9,$AK$9:$AL$10,1,FALSE),"")</f>
        <v>0.75</v>
      </c>
      <c r="I13" s="48">
        <f>IF(ISBLANK(I11),VLOOKUP($AK$9,$AK$9:$AL$10,1,FALSE),"")</f>
        <v>0.75</v>
      </c>
      <c r="J13" s="36" t="str">
        <f>IF(ISBLANK(F11),(IFERROR(PRODUCT(VLOOKUP(H12,Rates!$B$3:$N$451,11,FALSE),H13,I13),"")),(IFERROR(PRODUCT(VLOOKUP(H12,Rates!$B$3:$N$451,11,FALSE),H13,I13),"")))</f>
        <v/>
      </c>
      <c r="K13" s="49">
        <f>IF(ISBLANK(I11),VLOOKUP($AK$9,$AK$9:$AL$10,1,FALSE),"")</f>
        <v>0.75</v>
      </c>
      <c r="L13" s="48">
        <f>IF(ISBLANK(L11),VLOOKUP($AK$9,$AK$9:$AL$10,1,FALSE),"")</f>
        <v>0.75</v>
      </c>
      <c r="M13" s="39" t="str">
        <f>IF(ISBLANK(I11),(IFERROR(PRODUCT(VLOOKUP(K12,Rates!$B$3:$N$451,11,FALSE),K13,L13),"")),(IFERROR(PRODUCT(VLOOKUP(K12,Rates!$B$3:$N$451,11,FALSE),K13,L13),"")))</f>
        <v/>
      </c>
      <c r="N13" s="49">
        <f>IF(ISBLANK(L11),VLOOKUP($AK$9,$AK$9:$AL$10,1,FALSE),"")</f>
        <v>0.75</v>
      </c>
      <c r="O13" s="48">
        <f>IF(ISBLANK(O11),VLOOKUP($AK$9,$AK$9:$AL$10,1,FALSE),"")</f>
        <v>0.75</v>
      </c>
      <c r="P13" s="36" t="str">
        <f>IF(ISBLANK(L11),(IFERROR(PRODUCT(VLOOKUP(N12,Rates!$B$3:$N$451,11,FALSE),N13,O13),"")),(IFERROR(PRODUCT(VLOOKUP(N12,Rates!$B$3:$N$451,11,FALSE),N13,O13),"")))</f>
        <v/>
      </c>
      <c r="Q13" s="49">
        <f>IF(ISBLANK(O11),VLOOKUP($AK$9,$AK$9:$AL$10,1,FALSE),"")</f>
        <v>0.75</v>
      </c>
      <c r="R13" s="48">
        <f>IF(ISBLANK(R11),VLOOKUP($AK$9,$AK$9:$AL$10,1,FALSE),"")</f>
        <v>0.75</v>
      </c>
      <c r="S13" s="39" t="str">
        <f>IF(ISBLANK(O11),(IFERROR(PRODUCT(VLOOKUP(Q12,Rates!$B$3:$N$451,11,FALSE),Q13,R13),"")),(IFERROR(PRODUCT(VLOOKUP(Q12,Rates!$B$3:$N$451,11,FALSE),Q13,R13),"")))</f>
        <v/>
      </c>
      <c r="T13" s="49">
        <f>IF(ISBLANK(R11),VLOOKUP($AK$9,$AK$9:$AL$10,1,FALSE),"")</f>
        <v>0.75</v>
      </c>
      <c r="U13" s="48">
        <f>IF(ISBLANK(U11),VLOOKUP($AK$9,$AK$9:$AL$10,1,FALSE),"")</f>
        <v>0.75</v>
      </c>
      <c r="V13" s="41" t="str">
        <f>IF(ISBLANK(R11),(IFERROR(PRODUCT(VLOOKUP(T12,Rates!$B$3:$N$451,11,FALSE),T13,U13),"")),(IFERROR(PRODUCT(VLOOKUP(T12,Rates!$B$3:$N$451,11,FALSE),T13,U13),"")))</f>
        <v/>
      </c>
      <c r="W13" s="4"/>
      <c r="X13" s="3"/>
      <c r="Y13" s="3"/>
      <c r="Z13" s="3"/>
      <c r="AA13" s="3"/>
      <c r="AB13" s="1"/>
      <c r="AC13" s="1"/>
      <c r="AD13" s="1"/>
      <c r="AE13" s="1"/>
      <c r="AF13" s="1"/>
      <c r="AG13" s="1"/>
      <c r="AH13" s="1"/>
      <c r="AI13" s="1"/>
      <c r="AJ13" s="1"/>
    </row>
    <row r="14" spans="1:37" ht="16" thickBot="1" x14ac:dyDescent="0.25">
      <c r="A14" s="4"/>
      <c r="B14" s="17">
        <f>T10+1</f>
        <v>44114</v>
      </c>
      <c r="C14" s="18"/>
      <c r="D14" s="18"/>
      <c r="E14" s="19">
        <f>B14+1</f>
        <v>44115</v>
      </c>
      <c r="F14" s="18"/>
      <c r="G14" s="20"/>
      <c r="H14" s="21">
        <f>E14+1</f>
        <v>44116</v>
      </c>
      <c r="I14" s="18"/>
      <c r="J14" s="18"/>
      <c r="K14" s="19">
        <f>H14+1</f>
        <v>44117</v>
      </c>
      <c r="L14" s="18"/>
      <c r="M14" s="20"/>
      <c r="N14" s="21">
        <f>K14+1</f>
        <v>44118</v>
      </c>
      <c r="O14" s="18"/>
      <c r="P14" s="18"/>
      <c r="Q14" s="19">
        <f>N14+1</f>
        <v>44119</v>
      </c>
      <c r="R14" s="18"/>
      <c r="S14" s="20"/>
      <c r="T14" s="21">
        <f>Q14+1</f>
        <v>44120</v>
      </c>
      <c r="U14" s="22"/>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c r="G15" s="15"/>
      <c r="H15" s="13"/>
      <c r="I15" s="27"/>
      <c r="J15" s="13"/>
      <c r="K15" s="14"/>
      <c r="L15" s="27"/>
      <c r="M15" s="15"/>
      <c r="N15" s="13"/>
      <c r="O15" s="27"/>
      <c r="P15" s="13"/>
      <c r="Q15" s="14"/>
      <c r="R15" s="27"/>
      <c r="S15" s="15"/>
      <c r="T15" s="13"/>
      <c r="U15" s="90"/>
      <c r="V15" s="16"/>
      <c r="W15" s="4"/>
      <c r="X15" s="4"/>
      <c r="Y15" s="1"/>
      <c r="Z15" s="1"/>
      <c r="AA15" s="1"/>
      <c r="AB15" s="1"/>
      <c r="AC15" s="1"/>
      <c r="AD15" s="1"/>
      <c r="AE15" s="1"/>
      <c r="AF15" s="1"/>
      <c r="AG15" s="1"/>
      <c r="AH15" s="1"/>
      <c r="AI15" s="1"/>
      <c r="AJ15" s="1"/>
    </row>
    <row r="16" spans="1:37" ht="16" thickTop="1" x14ac:dyDescent="0.2">
      <c r="A16" s="4"/>
      <c r="B16" s="150" t="str">
        <f>IF(ISBLANK(C15),(IFERROR(VLOOKUP(U11,Rates!$A$3:$N$451,2,FALSE),"")),(IFERROR(VLOOKUP(C15,Rates!$A$3:$N$451,2,FALSE),"")))</f>
        <v/>
      </c>
      <c r="C16" s="148"/>
      <c r="D16" s="148"/>
      <c r="E16" s="147" t="str">
        <f>IF(ISBLANK(F15),(IFERROR(VLOOKUP(C15,Rates!$A$3:$N$451,2,FALSE),"")),(IFERROR(VLOOKUP(F15,Rates!$A$3:$N$451,2,FALSE),"")))</f>
        <v/>
      </c>
      <c r="F16" s="148"/>
      <c r="G16" s="148"/>
      <c r="H16" s="147" t="str">
        <f>IF(ISBLANK(I15),(IFERROR(VLOOKUP(F15,Rates!$A$3:$N$451,2,FALSE),"")),(IFERROR(VLOOKUP(I15,Rates!$A$3:$N$451,2,FALSE),"")))</f>
        <v/>
      </c>
      <c r="I16" s="148"/>
      <c r="J16" s="148"/>
      <c r="K16" s="147" t="str">
        <f>IF(ISBLANK(L15),(IFERROR(VLOOKUP(I15,Rates!$A$3:$N$451,2,FALSE),"")),(IFERROR(VLOOKUP(L15,Rates!$A$3:$N$451,2,FALSE),"")))</f>
        <v/>
      </c>
      <c r="L16" s="148"/>
      <c r="M16" s="148"/>
      <c r="N16" s="147" t="str">
        <f>IF(ISBLANK(O15),(IFERROR(VLOOKUP(L15,Rates!$A$3:$N$451,2,FALSE),"")),(IFERROR(VLOOKUP(O15,Rates!$A$3:$N$451,2,FALSE),"")))</f>
        <v/>
      </c>
      <c r="O16" s="148"/>
      <c r="P16" s="148"/>
      <c r="Q16" s="147" t="str">
        <f>IF(ISBLANK(R15),(IFERROR(VLOOKUP(O15,Rates!$A$3:$N$451,2,FALSE),"")),(IFERROR(VLOOKUP(R15,Rates!$A$3:$N$451,2,FALSE),"")))</f>
        <v/>
      </c>
      <c r="R16" s="148"/>
      <c r="S16" s="148"/>
      <c r="T16" s="147" t="str">
        <f>IF(ISBLANK(U15),(IFERROR(VLOOKUP(R15,Rates!$A$3:$N$451,2,FALSE),"")),(IFERROR(VLOOKUP(U15,Rates!$A$3:$N$451,2,FALSE),"")))</f>
        <v/>
      </c>
      <c r="U16" s="148"/>
      <c r="V16" s="149"/>
      <c r="W16" s="4"/>
      <c r="X16" s="4"/>
      <c r="Y16" s="1"/>
      <c r="Z16" s="1"/>
      <c r="AA16" s="1"/>
      <c r="AB16" s="1"/>
      <c r="AC16" s="1"/>
      <c r="AD16" s="1"/>
      <c r="AE16" s="1"/>
      <c r="AF16" s="1"/>
      <c r="AG16" s="1"/>
      <c r="AH16" s="1"/>
      <c r="AI16" s="1"/>
      <c r="AJ16" s="1"/>
    </row>
    <row r="17" spans="1:38" x14ac:dyDescent="0.2">
      <c r="A17" s="4"/>
      <c r="B17" s="47">
        <f>IF(ISBLANK(U11),VLOOKUP($AK$9,$AK$9:$AL$10,1,FALSE),"")</f>
        <v>0.75</v>
      </c>
      <c r="C17" s="48">
        <f>IF(ISBLANK(C15),VLOOKUP($AK$9,$AK$9:$AL$10,1,FALSE),"")</f>
        <v>0.75</v>
      </c>
      <c r="D17" s="36" t="str">
        <f>IF(ISBLANK(U11),(IFERROR(PRODUCT(VLOOKUP(B16,Rates!$B$3:$N$451,11,FALSE),B17,C17),"")),(IFERROR(PRODUCT(VLOOKUP(B16,Rates!$B$3:$N$451,11,FALSE),B17,C17),"")))</f>
        <v/>
      </c>
      <c r="E17" s="49">
        <f>IF(ISBLANK(C15),VLOOKUP($AK$9,$AK$9:$AL$10,1,FALSE),"")</f>
        <v>0.75</v>
      </c>
      <c r="F17" s="48">
        <f>IF(ISBLANK(F15),VLOOKUP($AK$9,$AK$9:$AL$10,1,FALSE),"")</f>
        <v>0.75</v>
      </c>
      <c r="G17" s="39" t="str">
        <f>IF(ISBLANK(C15),(IFERROR(PRODUCT(VLOOKUP(E16,Rates!$B$3:$N$451,11,FALSE),E17,F17),"")),(IFERROR(PRODUCT(VLOOKUP(E16,Rates!$B$3:$N$451,11,FALSE),E17,F17),"")))</f>
        <v/>
      </c>
      <c r="H17" s="49">
        <f>IF(ISBLANK(F15),VLOOKUP($AK$9,$AK$9:$AL$10,1,FALSE),"")</f>
        <v>0.75</v>
      </c>
      <c r="I17" s="48">
        <f>IF(ISBLANK(I15),VLOOKUP($AK$9,$AK$9:$AL$10,1,FALSE),"")</f>
        <v>0.75</v>
      </c>
      <c r="J17" s="36" t="str">
        <f>IF(ISBLANK(F15),(IFERROR(PRODUCT(VLOOKUP(H16,Rates!$B$3:$N$451,11,FALSE),H17,I17),"")),(IFERROR(PRODUCT(VLOOKUP(H16,Rates!$B$3:$N$451,11,FALSE),H17,I17),"")))</f>
        <v/>
      </c>
      <c r="K17" s="49">
        <f>IF(ISBLANK(I15),VLOOKUP($AK$9,$AK$9:$AL$10,1,FALSE),"")</f>
        <v>0.75</v>
      </c>
      <c r="L17" s="48">
        <f>IF(ISBLANK(L15),VLOOKUP($AK$9,$AK$9:$AL$10,1,FALSE),"")</f>
        <v>0.75</v>
      </c>
      <c r="M17" s="39" t="str">
        <f>IF(ISBLANK(I15),(IFERROR(PRODUCT(VLOOKUP(K16,Rates!$B$3:$N$451,11,FALSE),K17,L17),"")),(IFERROR(PRODUCT(VLOOKUP(K16,Rates!$B$3:$N$451,11,FALSE),K17,L17),"")))</f>
        <v/>
      </c>
      <c r="N17" s="49">
        <f>IF(ISBLANK(L15),VLOOKUP($AK$9,$AK$9:$AL$10,1,FALSE),"")</f>
        <v>0.75</v>
      </c>
      <c r="O17" s="48">
        <f>IF(ISBLANK(O15),VLOOKUP($AK$9,$AK$9:$AL$10,1,FALSE),"")</f>
        <v>0.75</v>
      </c>
      <c r="P17" s="36" t="str">
        <f>IF(ISBLANK(L15),(IFERROR(PRODUCT(VLOOKUP(N16,Rates!$B$3:$N$451,11,FALSE),N17,O17),"")),(IFERROR(PRODUCT(VLOOKUP(N16,Rates!$B$3:$N$451,11,FALSE),N17,O17),"")))</f>
        <v/>
      </c>
      <c r="Q17" s="49">
        <f>IF(ISBLANK(O15),VLOOKUP($AK$9,$AK$9:$AL$10,1,FALSE),"")</f>
        <v>0.75</v>
      </c>
      <c r="R17" s="48">
        <f>IF(ISBLANK(R15),VLOOKUP($AK$9,$AK$9:$AL$10,1,FALSE),"")</f>
        <v>0.75</v>
      </c>
      <c r="S17" s="39" t="str">
        <f>IF(ISBLANK(O15),(IFERROR(PRODUCT(VLOOKUP(Q16,Rates!$B$3:$N$451,11,FALSE),Q17,R17),"")),(IFERROR(PRODUCT(VLOOKUP(Q16,Rates!$B$3:$N$451,11,FALSE),Q17,R17),"")))</f>
        <v/>
      </c>
      <c r="T17" s="49">
        <f>IF(ISBLANK(R15),VLOOKUP($AK$9,$AK$9:$AL$10,1,FALSE),"")</f>
        <v>0.75</v>
      </c>
      <c r="U17" s="48">
        <f>IF(ISBLANK(U15),VLOOKUP($AK$9,$AK$9:$AL$10,1,FALSE),"")</f>
        <v>0.75</v>
      </c>
      <c r="V17" s="41" t="str">
        <f>IF(ISBLANK(R15),(IFERROR(PRODUCT(VLOOKUP(T16,Rates!$B$3:$N$451,11,FALSE),T17,U17),"")),(IFERROR(PRODUCT(VLOOKUP(T16,Rates!$B$3:$N$451,11,FALSE),T17,U17),"")))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44121</v>
      </c>
      <c r="C18" s="18"/>
      <c r="D18" s="18"/>
      <c r="E18" s="19">
        <f>IF(B18&lt;&gt;"",IF(MONTH(B18)&lt;&gt;MONTH(B18+1),"",B18+1),"")</f>
        <v>44122</v>
      </c>
      <c r="F18" s="18"/>
      <c r="G18" s="20"/>
      <c r="H18" s="21">
        <f>IF(E18&lt;&gt;"",IF(MONTH(E18)&lt;&gt;MONTH(E18+1),"",E18+1),"")</f>
        <v>44123</v>
      </c>
      <c r="I18" s="18"/>
      <c r="J18" s="18"/>
      <c r="K18" s="19">
        <f>IF(H18&lt;&gt;"",IF(MONTH(H18)&lt;&gt;MONTH(H18+1),"",H18+1),"")</f>
        <v>44124</v>
      </c>
      <c r="L18" s="18"/>
      <c r="M18" s="20"/>
      <c r="N18" s="21">
        <f>IF(K18&lt;&gt;"",IF(MONTH(K18)&lt;&gt;MONTH(K18+1),"",K18+1),"")</f>
        <v>44125</v>
      </c>
      <c r="O18" s="18"/>
      <c r="P18" s="18"/>
      <c r="Q18" s="19">
        <f>IF(N18&lt;&gt;"",IF(MONTH(N18)&lt;&gt;MONTH(N18+1),"",N18+1),"")</f>
        <v>44126</v>
      </c>
      <c r="R18" s="18"/>
      <c r="S18" s="20"/>
      <c r="T18" s="21">
        <f>IF(Q18&lt;&gt;"",IF(MONTH(Q18)&lt;&gt;MONTH(Q18+1),"",Q18+1),"")</f>
        <v>44127</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5"/>
      <c r="H19" s="13"/>
      <c r="I19" s="27"/>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6" thickTop="1" x14ac:dyDescent="0.2">
      <c r="A20" s="4"/>
      <c r="B20" s="150" t="str">
        <f>IF(ISBLANK(C19),(IFERROR(VLOOKUP(U15,Rates!$A$3:$N$451,2,FALSE),"")),(IFERROR(VLOOKUP(C19,Rates!$A$3:$N$451,2,FALSE),"")))</f>
        <v/>
      </c>
      <c r="C20" s="148"/>
      <c r="D20" s="148"/>
      <c r="E20" s="147" t="str">
        <f>IF(ISBLANK(F19),(IFERROR(VLOOKUP(C19,Rates!$A$3:$N$451,2,FALSE),"")),(IFERROR(VLOOKUP(F19,Rates!$A$3:$N$451,2,FALSE),"")))</f>
        <v/>
      </c>
      <c r="F20" s="148"/>
      <c r="G20" s="148"/>
      <c r="H20" s="147" t="str">
        <f>IF(ISBLANK(I19),(IFERROR(VLOOKUP(F19,Rates!$A$3:$N$451,2,FALSE),"")),(IFERROR(VLOOKUP(I19,Rates!$A$3:$N$451,2,FALSE),"")))</f>
        <v/>
      </c>
      <c r="I20" s="148"/>
      <c r="J20" s="148"/>
      <c r="K20" s="147" t="str">
        <f>IF(ISBLANK(L19),(IFERROR(VLOOKUP(I19,Rates!$A$3:$N$451,2,FALSE),"")),(IFERROR(VLOOKUP(L19,Rates!$A$3:$N$451,2,FALSE),"")))</f>
        <v/>
      </c>
      <c r="L20" s="148"/>
      <c r="M20" s="148"/>
      <c r="N20" s="147" t="str">
        <f>IF(ISBLANK(O19),(IFERROR(VLOOKUP(L19,Rates!$A$3:$N$451,2,FALSE),"")),(IFERROR(VLOOKUP(O19,Rates!$A$3:$N$451,2,FALSE),"")))</f>
        <v/>
      </c>
      <c r="O20" s="148"/>
      <c r="P20" s="148"/>
      <c r="Q20" s="147" t="str">
        <f>IF(ISBLANK(R19),(IFERROR(VLOOKUP(O19,Rates!$A$3:$N$451,2,FALSE),"")),(IFERROR(VLOOKUP(R19,Rates!$A$3:$N$451,2,FALSE),"")))</f>
        <v/>
      </c>
      <c r="R20" s="148"/>
      <c r="S20" s="148"/>
      <c r="T20" s="147" t="str">
        <f>IF(ISBLANK(U19),(IFERROR(VLOOKUP(R19,Rates!$A$3:$N$451,2,FALSE),"")),(IFERROR(VLOOKUP(U19,Rates!$A$3:$N$451,2,FALSE),"")))</f>
        <v/>
      </c>
      <c r="U20" s="148"/>
      <c r="V20" s="149"/>
      <c r="W20" s="4"/>
      <c r="X20" s="4"/>
      <c r="Y20" s="1"/>
      <c r="Z20" s="1"/>
      <c r="AA20" s="1"/>
      <c r="AB20" s="1"/>
      <c r="AC20" s="1"/>
      <c r="AD20" s="1"/>
      <c r="AE20" s="1"/>
      <c r="AF20" s="1"/>
      <c r="AG20" s="1"/>
      <c r="AH20" s="1"/>
      <c r="AI20" s="1"/>
      <c r="AJ20" s="1"/>
    </row>
    <row r="21" spans="1:38" x14ac:dyDescent="0.2">
      <c r="A21" s="4"/>
      <c r="B21" s="47">
        <f>IF(ISBLANK(U15),VLOOKUP($AK$9,$AK$9:$AL$10,1,FALSE),"")</f>
        <v>0.75</v>
      </c>
      <c r="C21" s="48">
        <f>IF(ISBLANK(C19),VLOOKUP($AK$9,$AK$9:$AL$10,1,FALSE),"")</f>
        <v>0.75</v>
      </c>
      <c r="D21" s="36" t="str">
        <f>IF(ISBLANK(U15),(IFERROR(PRODUCT(VLOOKUP(B20,Rates!$B$3:$N$451,11,FALSE),B21,C21),"")),(IFERROR(PRODUCT(VLOOKUP(B20,Rates!$B$3:$N$451,11,FALSE),B21,C21),"")))</f>
        <v/>
      </c>
      <c r="E21" s="49">
        <f>IF(ISBLANK(C19),VLOOKUP($AK$9,$AK$9:$AL$10,1,FALSE),"")</f>
        <v>0.75</v>
      </c>
      <c r="F21" s="48">
        <f>IF(ISBLANK(F19),VLOOKUP($AK$9,$AK$9:$AL$10,1,FALSE),"")</f>
        <v>0.75</v>
      </c>
      <c r="G21" s="39" t="str">
        <f>IF(ISBLANK(C19),(IFERROR(PRODUCT(VLOOKUP(E20,Rates!$B$3:$N$451,11,FALSE),E21,F21),"")),(IFERROR(PRODUCT(VLOOKUP(E20,Rates!$B$3:$N$451,11,FALSE),E21,F21),"")))</f>
        <v/>
      </c>
      <c r="H21" s="49">
        <f>IF(ISBLANK(F19),VLOOKUP($AK$9,$AK$9:$AL$10,1,FALSE),"")</f>
        <v>0.75</v>
      </c>
      <c r="I21" s="48">
        <f>IF(ISBLANK(I19),VLOOKUP($AK$9,$AK$9:$AL$10,1,FALSE),"")</f>
        <v>0.75</v>
      </c>
      <c r="J21" s="36" t="str">
        <f>IF(ISBLANK(F19),(IFERROR(PRODUCT(VLOOKUP(H20,Rates!$B$3:$N$451,11,FALSE),H21,I21),"")),(IFERROR(PRODUCT(VLOOKUP(H20,Rates!$B$3:$N$451,11,FALSE),H21,I21),"")))</f>
        <v/>
      </c>
      <c r="K21" s="49">
        <f>IF(ISBLANK(I19),VLOOKUP($AK$9,$AK$9:$AL$10,1,FALSE),"")</f>
        <v>0.75</v>
      </c>
      <c r="L21" s="48">
        <f>IF(ISBLANK(L19),VLOOKUP($AK$9,$AK$9:$AL$10,1,FALSE),"")</f>
        <v>0.75</v>
      </c>
      <c r="M21" s="39" t="str">
        <f>IF(ISBLANK(I19),(IFERROR(PRODUCT(VLOOKUP(K20,Rates!$B$3:$N$451,11,FALSE),K21,L21),"")),(IFERROR(PRODUCT(VLOOKUP(K20,Rates!$B$3:$N$451,11,FALSE),K21,L21),"")))</f>
        <v/>
      </c>
      <c r="N21" s="49">
        <f>IF(ISBLANK(L19),VLOOKUP($AK$9,$AK$9:$AL$10,1,FALSE),"")</f>
        <v>0.75</v>
      </c>
      <c r="O21" s="48">
        <f>IF(ISBLANK(O19),VLOOKUP($AK$9,$AK$9:$AL$10,1,FALSE),"")</f>
        <v>0.75</v>
      </c>
      <c r="P21" s="36" t="str">
        <f>IF(ISBLANK(L19),(IFERROR(PRODUCT(VLOOKUP(N20,Rates!$B$3:$N$451,11,FALSE),N21,O21),"")),(IFERROR(PRODUCT(VLOOKUP(N20,Rates!$B$3:$N$451,11,FALSE),N21,O21),"")))</f>
        <v/>
      </c>
      <c r="Q21" s="49">
        <f>IF(ISBLANK(O19),VLOOKUP($AK$9,$AK$9:$AL$10,1,FALSE),"")</f>
        <v>0.75</v>
      </c>
      <c r="R21" s="48">
        <f>IF(ISBLANK(R19),VLOOKUP($AK$9,$AK$9:$AL$10,1,FALSE),"")</f>
        <v>0.75</v>
      </c>
      <c r="S21" s="39" t="str">
        <f>IF(ISBLANK(O19),(IFERROR(PRODUCT(VLOOKUP(Q20,Rates!$B$3:$N$451,11,FALSE),Q21,R21),"")),(IFERROR(PRODUCT(VLOOKUP(Q20,Rates!$B$3:$N$451,11,FALSE),Q21,R21),"")))</f>
        <v/>
      </c>
      <c r="T21" s="49">
        <f>IF(ISBLANK(R19),VLOOKUP($AK$9,$AK$9:$AL$10,1,FALSE),"")</f>
        <v>0.75</v>
      </c>
      <c r="U21" s="48">
        <f>IF(ISBLANK(U19),VLOOKUP($AK$9,$AK$9:$AL$10,1,FALSE),"")</f>
        <v>0.75</v>
      </c>
      <c r="V21" s="41" t="str">
        <f>IF(ISBLANK(R19),(IFERROR(PRODUCT(VLOOKUP(T20,Rates!$B$3:$N$451,11,FALSE),T21,U21),"")),(IFERROR(PRODUCT(VLOOKUP(T20,Rates!$B$3:$N$451,11,FALSE),T21,U21),"")))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44128</v>
      </c>
      <c r="C22" s="18"/>
      <c r="D22" s="18"/>
      <c r="E22" s="19">
        <f>IF(B22&lt;&gt;"",IF(MONTH(B22)&lt;&gt;MONTH(B22+1),"",B22+1),"")</f>
        <v>44129</v>
      </c>
      <c r="F22" s="18"/>
      <c r="G22" s="20"/>
      <c r="H22" s="21">
        <f>IF(E22&lt;&gt;"",IF(MONTH(E22)&lt;&gt;MONTH(E22+1),"",E22+1),"")</f>
        <v>44130</v>
      </c>
      <c r="I22" s="18"/>
      <c r="J22" s="18"/>
      <c r="K22" s="19">
        <f>IF(H22&lt;&gt;"",IF(MONTH(H22)&lt;&gt;MONTH(H22+1),"",H22+1),"")</f>
        <v>44131</v>
      </c>
      <c r="L22" s="18"/>
      <c r="M22" s="20"/>
      <c r="N22" s="21">
        <f>IF(K22&lt;&gt;"",IF(MONTH(K22)&lt;&gt;MONTH(K22+1),"",K22+1),"")</f>
        <v>44132</v>
      </c>
      <c r="O22" s="18"/>
      <c r="P22" s="18"/>
      <c r="Q22" s="19">
        <f>IF(N22&lt;&gt;"",IF(MONTH(N22)&lt;&gt;MONTH(N22+1),"",N22+1),"")</f>
        <v>44133</v>
      </c>
      <c r="R22" s="18"/>
      <c r="S22" s="20"/>
      <c r="T22" s="21">
        <f>IF(Q22&lt;&gt;"",IF(MONTH(Q22)&lt;&gt;MONTH(Q22+1),"",Q22+1),"")</f>
        <v>44134</v>
      </c>
      <c r="U22" s="22"/>
      <c r="V22" s="23"/>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5"/>
      <c r="H23" s="13"/>
      <c r="I23" s="27"/>
      <c r="J23" s="13"/>
      <c r="K23" s="14"/>
      <c r="L23" s="27"/>
      <c r="M23" s="15"/>
      <c r="N23" s="13"/>
      <c r="O23" s="27"/>
      <c r="P23" s="13"/>
      <c r="Q23" s="14"/>
      <c r="R23" s="27"/>
      <c r="S23" s="15"/>
      <c r="T23" s="13"/>
      <c r="U23" s="27"/>
      <c r="V23" s="16"/>
      <c r="W23" s="4"/>
      <c r="X23" s="4"/>
      <c r="Y23" s="1"/>
      <c r="Z23" s="1"/>
      <c r="AA23" s="1"/>
      <c r="AB23" s="1"/>
      <c r="AC23" s="1"/>
      <c r="AD23" s="1"/>
      <c r="AE23" s="1"/>
      <c r="AF23" s="1"/>
      <c r="AG23" s="1"/>
      <c r="AH23" s="1"/>
      <c r="AI23" s="1"/>
      <c r="AJ23" s="1"/>
    </row>
    <row r="24" spans="1:38" ht="16" thickTop="1" x14ac:dyDescent="0.2">
      <c r="A24" s="4"/>
      <c r="B24" s="150" t="str">
        <f>IF(ISBLANK(C23),(IFERROR(VLOOKUP(U19,Rates!$A$3:$N$451,2,FALSE),"")),(IFERROR(VLOOKUP(C23,Rates!$A$3:$N$451,2,FALSE),"")))</f>
        <v/>
      </c>
      <c r="C24" s="148"/>
      <c r="D24" s="148"/>
      <c r="E24" s="147" t="str">
        <f>IF(ISBLANK(F23),(IFERROR(VLOOKUP(C23,Rates!$A$3:$N$451,2,FALSE),"")),(IFERROR(VLOOKUP(F23,Rates!$A$3:$N$451,2,FALSE),"")))</f>
        <v/>
      </c>
      <c r="F24" s="148"/>
      <c r="G24" s="148"/>
      <c r="H24" s="147" t="str">
        <f>IF(ISBLANK(I23),(IFERROR(VLOOKUP(F23,Rates!$A$3:$N$451,2,FALSE),"")),(IFERROR(VLOOKUP(I23,Rates!$A$3:$N$451,2,FALSE),"")))</f>
        <v/>
      </c>
      <c r="I24" s="148"/>
      <c r="J24" s="148"/>
      <c r="K24" s="147" t="str">
        <f>IF(ISBLANK(L23),(IFERROR(VLOOKUP(I23,Rates!$A$3:$N$451,2,FALSE),"")),(IFERROR(VLOOKUP(L23,Rates!$A$3:$N$451,2,FALSE),"")))</f>
        <v/>
      </c>
      <c r="L24" s="148"/>
      <c r="M24" s="151"/>
      <c r="N24" s="147" t="str">
        <f>IF(ISBLANK(O23),(IFERROR(VLOOKUP(L23,Rates!$A$3:$N$451,2,FALSE),"")),(IFERROR(VLOOKUP(O23,Rates!$A$3:$N$451,2,FALSE),"")))</f>
        <v/>
      </c>
      <c r="O24" s="148"/>
      <c r="P24" s="148"/>
      <c r="Q24" s="147" t="str">
        <f>IF(ISBLANK(R23),(IFERROR(VLOOKUP(O23,Rates!$A$3:$N$451,2,FALSE),"")),(IFERROR(VLOOKUP(R23,Rates!$A$3:$N$451,2,FALSE),"")))</f>
        <v/>
      </c>
      <c r="R24" s="148"/>
      <c r="S24" s="148"/>
      <c r="T24" s="147" t="str">
        <f>IF(ISBLANK(U23),(IFERROR(VLOOKUP(R23,Rates!$A$3:$N$451,2,FALSE),"")),(IFERROR(VLOOKUP(U23,Rates!$A$3:$N$451,2,FALSE),"")))</f>
        <v/>
      </c>
      <c r="U24" s="148"/>
      <c r="V24" s="149"/>
      <c r="W24" s="4"/>
      <c r="X24" s="4"/>
      <c r="Y24" s="1"/>
      <c r="Z24" s="1"/>
      <c r="AA24" s="1"/>
      <c r="AB24" s="1"/>
      <c r="AC24" s="1"/>
      <c r="AD24" s="1"/>
      <c r="AE24" s="1"/>
      <c r="AF24" s="1"/>
      <c r="AG24" s="1"/>
      <c r="AH24" s="1"/>
      <c r="AI24" s="1"/>
      <c r="AJ24" s="1"/>
    </row>
    <row r="25" spans="1:38" x14ac:dyDescent="0.2">
      <c r="A25" s="4"/>
      <c r="B25" s="47">
        <f>IF(ISBLANK(U19),VLOOKUP($AK$9,$AK$9:$AL$10,1,FALSE),"")</f>
        <v>0.75</v>
      </c>
      <c r="C25" s="48">
        <f>IF(ISBLANK(C23),VLOOKUP($AK$9,$AK$9:$AL$10,1,FALSE),"")</f>
        <v>0.75</v>
      </c>
      <c r="D25" s="36" t="str">
        <f>IF(ISBLANK(U19),(IFERROR(PRODUCT(VLOOKUP(B24,Rates!$B$3:$N$451,11,FALSE),B25,C25),"")),(IFERROR(PRODUCT(VLOOKUP(B24,Rates!$B$3:$N$451,11,FALSE),B25,C25),"")))</f>
        <v/>
      </c>
      <c r="E25" s="49">
        <f>IF(ISBLANK(C23),VLOOKUP($AK$9,$AK$9:$AL$10,1,FALSE),"")</f>
        <v>0.75</v>
      </c>
      <c r="F25" s="48">
        <f>IF(ISBLANK(F23),VLOOKUP($AK$9,$AK$9:$AL$10,1,FALSE),"")</f>
        <v>0.75</v>
      </c>
      <c r="G25" s="39" t="str">
        <f>IF(ISBLANK(C23),(IFERROR(PRODUCT(VLOOKUP(E24,Rates!$B$3:$N$451,11,FALSE),E25,F25),"")),(IFERROR(PRODUCT(VLOOKUP(E24,Rates!$B$3:$N$451,11,FALSE),E25,F25),"")))</f>
        <v/>
      </c>
      <c r="H25" s="49">
        <f>IF(ISBLANK(F23),VLOOKUP($AK$9,$AK$9:$AL$10,1,FALSE),"")</f>
        <v>0.75</v>
      </c>
      <c r="I25" s="48">
        <f>IF(ISBLANK(I23),VLOOKUP($AK$9,$AK$9:$AL$10,1,FALSE),"")</f>
        <v>0.75</v>
      </c>
      <c r="J25" s="36" t="str">
        <f>IF(ISBLANK(F23),(IFERROR(PRODUCT(VLOOKUP(H24,Rates!$B$3:$N$451,11,FALSE),H25,I25),"")),(IFERROR(PRODUCT(VLOOKUP(H24,Rates!$B$3:$N$451,11,FALSE),H25,I25),"")))</f>
        <v/>
      </c>
      <c r="K25" s="49">
        <f>IF(ISBLANK(I23),VLOOKUP($AK$9,$AK$9:$AL$10,1,FALSE),"")</f>
        <v>0.75</v>
      </c>
      <c r="L25" s="48">
        <f>IF(ISBLANK(L23),VLOOKUP($AK$9,$AK$9:$AL$10,1,FALSE),"")</f>
        <v>0.75</v>
      </c>
      <c r="M25" s="36" t="str">
        <f>IF(ISBLANK(I23),(IFERROR(PRODUCT(VLOOKUP(K24,Rates!$B$3:$N$451,11,FALSE),K25,L25),"")),(IFERROR(PRODUCT(VLOOKUP(K24,Rates!$B$3:$N$451,11,FALSE),K25,L25),"")))</f>
        <v/>
      </c>
      <c r="N25" s="49">
        <f>IF(ISBLANK(L23),VLOOKUP($AK$9,$AK$9:$AL$10,1,FALSE),"")</f>
        <v>0.75</v>
      </c>
      <c r="O25" s="48">
        <f>IF(ISBLANK(O23),VLOOKUP($AK$9,$AK$9:$AL$10,1,FALSE),"")</f>
        <v>0.75</v>
      </c>
      <c r="P25" s="36" t="str">
        <f>IF(ISBLANK(L23),(IFERROR(PRODUCT(VLOOKUP(N24,Rates!$B$3:$N$451,11,FALSE),N25,O25),"")),(IFERROR(PRODUCT(VLOOKUP(N24,Rates!$B$3:$N$451,11,FALSE),N25,O25),"")))</f>
        <v/>
      </c>
      <c r="Q25" s="49">
        <f>IF(ISBLANK(O23),VLOOKUP($AK$9,$AK$9:$AL$10,1,FALSE),"")</f>
        <v>0.75</v>
      </c>
      <c r="R25" s="48">
        <f>IF(ISBLANK(R23),VLOOKUP($AK$9,$AK$9:$AL$10,1,FALSE),"")</f>
        <v>0.75</v>
      </c>
      <c r="S25" s="39" t="str">
        <f>IF(ISBLANK(O23),(IFERROR(PRODUCT(VLOOKUP(Q24,Rates!$B$3:$N$451,11,FALSE),Q25,R25),"")),(IFERROR(PRODUCT(VLOOKUP(Q24,Rates!$B$3:$N$451,11,FALSE),Q25,R25),"")))</f>
        <v/>
      </c>
      <c r="T25" s="49">
        <f>IF(ISBLANK(R23),VLOOKUP($AK$9,$AK$9:$AL$10,1,FALSE),"")</f>
        <v>0.75</v>
      </c>
      <c r="U25" s="48">
        <f>IF(ISBLANK(U23),VLOOKUP($AK$9,$AK$9:$AL$10,1,FALSE),"")</f>
        <v>0.75</v>
      </c>
      <c r="V25" s="41" t="str">
        <f>IF(ISBLANK(R23),(IFERROR(PRODUCT(VLOOKUP(T24,Rates!$B$3:$N$451,11,FALSE),T25,U25),"")),(IFERROR(PRODUCT(VLOOKUP(T24,Rates!$B$3:$N$451,11,FALSE),T25,U25),"")))</f>
        <v/>
      </c>
      <c r="W25" s="4"/>
      <c r="X25" s="4"/>
      <c r="Y25" s="1"/>
      <c r="Z25" s="1"/>
      <c r="AA25" s="1"/>
      <c r="AB25" s="1"/>
      <c r="AC25" s="1"/>
      <c r="AD25" s="1"/>
      <c r="AE25" s="1"/>
      <c r="AF25" s="1"/>
      <c r="AG25" s="1"/>
      <c r="AH25" s="1"/>
      <c r="AI25" s="1"/>
      <c r="AJ25" s="1"/>
    </row>
    <row r="26" spans="1:38" ht="16" thickBot="1" x14ac:dyDescent="0.25">
      <c r="A26" s="4"/>
      <c r="B26" s="30">
        <f>IF(T22&lt;&gt;"",IF(MONTH(T22)&lt;&gt;MONTH(T22+1),"",T22+1),"")</f>
        <v>44135</v>
      </c>
      <c r="C26" s="13"/>
      <c r="D26" s="13"/>
      <c r="E26" s="31">
        <v>44501</v>
      </c>
      <c r="F26" s="13"/>
      <c r="G26" s="15"/>
      <c r="H26" s="136">
        <f>IF(E26&lt;&gt;"",IF(MONTH(E26)&lt;&gt;MONTH(E26+1),"",E26+1),"")</f>
        <v>44502</v>
      </c>
      <c r="I26" s="13"/>
      <c r="J26" s="13"/>
      <c r="K26" s="31">
        <f>IF(H26&lt;&gt;"",IF(MONTH(H26)&lt;&gt;MONTH(H26+1),"",H26+1),"")</f>
        <v>44503</v>
      </c>
      <c r="L26" s="13"/>
      <c r="M26" s="15"/>
      <c r="N26" s="136">
        <f>IF(K26&lt;&gt;"",IF(MONTH(K26)&lt;&gt;MONTH(K26+1),"",K26+1),"")</f>
        <v>44504</v>
      </c>
      <c r="O26" s="13"/>
      <c r="P26" s="13"/>
      <c r="Q26" s="31">
        <f>IF(N26&lt;&gt;"",IF(MONTH(N26)&lt;&gt;MONTH(N26+1),"",N26+1),"")</f>
        <v>44505</v>
      </c>
      <c r="R26" s="13"/>
      <c r="S26" s="15"/>
      <c r="T26" s="136">
        <f>IF(Q26&lt;&gt;"",IF(MONTH(Q26)&lt;&gt;MONTH(Q26+1),"",Q26+1),"")</f>
        <v>44506</v>
      </c>
      <c r="U26" s="96"/>
      <c r="V26" s="16"/>
      <c r="W26" s="4"/>
      <c r="X26" s="4"/>
      <c r="Y26" s="1"/>
      <c r="Z26" s="1"/>
      <c r="AA26" s="1"/>
      <c r="AB26" s="1"/>
      <c r="AC26" s="1"/>
      <c r="AD26" s="1"/>
      <c r="AE26" s="1"/>
      <c r="AF26" s="1"/>
      <c r="AG26" s="1"/>
      <c r="AH26" s="1"/>
      <c r="AI26" s="1"/>
      <c r="AJ26" s="1"/>
    </row>
    <row r="27" spans="1:38" ht="17" thickTop="1" thickBot="1" x14ac:dyDescent="0.25">
      <c r="A27" s="4"/>
      <c r="B27" s="12"/>
      <c r="C27" s="27"/>
      <c r="D27" s="13"/>
      <c r="E27" s="14"/>
      <c r="F27" s="29"/>
      <c r="G27" s="15"/>
      <c r="H27" s="13"/>
      <c r="I27" s="29"/>
      <c r="J27" s="13"/>
      <c r="K27" s="14"/>
      <c r="L27" s="29"/>
      <c r="M27" s="15"/>
      <c r="N27" s="13"/>
      <c r="O27" s="29"/>
      <c r="P27" s="13"/>
      <c r="Q27" s="14"/>
      <c r="R27" s="29"/>
      <c r="S27" s="15"/>
      <c r="T27" s="13"/>
      <c r="U27" s="29"/>
      <c r="V27" s="16"/>
      <c r="W27" s="4"/>
      <c r="X27" s="4"/>
      <c r="Y27" s="1"/>
      <c r="Z27" s="1"/>
      <c r="AA27" s="1"/>
      <c r="AB27" s="1"/>
      <c r="AC27" s="1"/>
      <c r="AD27" s="1"/>
      <c r="AE27" s="1"/>
      <c r="AF27" s="1"/>
      <c r="AG27" s="1"/>
      <c r="AH27" s="1"/>
      <c r="AI27" s="1"/>
      <c r="AJ27" s="1"/>
    </row>
    <row r="28" spans="1:38" ht="16" thickTop="1" x14ac:dyDescent="0.2">
      <c r="A28" s="4"/>
      <c r="B28" s="150" t="str">
        <f>IF(ISBLANK(C27),(IFERROR(VLOOKUP(U23,Rates!$A$3:$N$451,2,FALSE),"")),(IFERROR(VLOOKUP(C27,Rates!$A$3:$N$451,2,FALSE),"")))</f>
        <v/>
      </c>
      <c r="C28" s="148"/>
      <c r="D28" s="148"/>
      <c r="E28" s="147" t="str">
        <f>IF(ISBLANK(F27),(IFERROR(VLOOKUP(C27,Rates!$A$3:$N$451,2,FALSE),"")),(IFERROR(VLOOKUP(F27,Rates!$A$3:$N$451,2,FALSE),"")))</f>
        <v/>
      </c>
      <c r="F28" s="148"/>
      <c r="G28" s="148"/>
      <c r="H28" s="147"/>
      <c r="I28" s="148"/>
      <c r="J28" s="148"/>
      <c r="K28" s="147"/>
      <c r="L28" s="148"/>
      <c r="M28" s="151"/>
      <c r="N28" s="147"/>
      <c r="O28" s="148"/>
      <c r="P28" s="148"/>
      <c r="Q28" s="147"/>
      <c r="R28" s="148"/>
      <c r="S28" s="148"/>
      <c r="T28" s="147"/>
      <c r="U28" s="148"/>
      <c r="V28" s="149"/>
      <c r="W28" s="4"/>
      <c r="X28" s="4"/>
      <c r="Y28" s="1"/>
      <c r="Z28" s="1"/>
      <c r="AA28" s="1"/>
      <c r="AB28" s="1"/>
      <c r="AC28" s="1"/>
      <c r="AD28" s="1"/>
      <c r="AE28" s="1"/>
      <c r="AF28" s="1"/>
      <c r="AG28" s="1"/>
      <c r="AH28" s="1"/>
      <c r="AI28" s="1"/>
      <c r="AJ28" s="1"/>
    </row>
    <row r="29" spans="1:38" ht="16" thickBot="1" x14ac:dyDescent="0.25">
      <c r="A29" s="4"/>
      <c r="B29" s="45">
        <f>IF(ISBLANK(U23),VLOOKUP($AK$9,$AK$9:$AL$10,1,FALSE),"")</f>
        <v>0.75</v>
      </c>
      <c r="C29" s="46">
        <f>IF(ISBLANK(C27),VLOOKUP($AK$9,$AK$9:$AL$10,1,FALSE),"")</f>
        <v>0.75</v>
      </c>
      <c r="D29" s="42" t="str">
        <f>IF(ISBLANK(U23),(IFERROR(PRODUCT(VLOOKUP(B28,Rates!$B$3:$N$451,11,FALSE),B29,C29),"")),(IFERROR(PRODUCT(VLOOKUP(B28,Rates!$B$3:$N$451,11,FALSE),B29,C29),"")))</f>
        <v/>
      </c>
      <c r="E29" s="52">
        <f>IF(ISBLANK(C27),VLOOKUP($AK$9,$AK$9:$AL$10,1,FALSE),"")</f>
        <v>0.75</v>
      </c>
      <c r="F29" s="46">
        <f>IF(ISBLANK(F27),VLOOKUP($AK$9,$AK$9:$AL$10,1,FALSE),"")</f>
        <v>0.75</v>
      </c>
      <c r="G29" s="43" t="str">
        <f>IF(ISBLANK(C27),(IFERROR(PRODUCT(VLOOKUP(E28,Rates!$B$3:$N$451,11,FALSE),E29,F29),"")),(IFERROR(PRODUCT(VLOOKUP(E28,Rates!$B$3:$N$451,11,FALSE),E29,F29),"")))</f>
        <v/>
      </c>
      <c r="H29" s="52"/>
      <c r="I29" s="46"/>
      <c r="J29" s="42"/>
      <c r="K29" s="52"/>
      <c r="L29" s="46"/>
      <c r="M29" s="42"/>
      <c r="N29" s="52"/>
      <c r="O29" s="46"/>
      <c r="P29" s="42"/>
      <c r="Q29" s="52"/>
      <c r="R29" s="46"/>
      <c r="S29" s="43"/>
      <c r="T29" s="52"/>
      <c r="U29" s="46"/>
      <c r="V29" s="44"/>
      <c r="W29" s="4"/>
      <c r="X29" s="4"/>
      <c r="Y29" s="1"/>
      <c r="Z29" s="1"/>
      <c r="AA29" s="1"/>
      <c r="AB29" s="1"/>
      <c r="AC29" s="1"/>
      <c r="AD29" s="1"/>
      <c r="AE29" s="1"/>
      <c r="AF29" s="1"/>
      <c r="AG29" s="1"/>
      <c r="AH29" s="1"/>
      <c r="AI29" s="1"/>
      <c r="AJ29" s="1"/>
    </row>
    <row r="30" spans="1:38" x14ac:dyDescent="0.2">
      <c r="A30" s="4"/>
      <c r="B30" s="24"/>
      <c r="C30" s="25"/>
      <c r="D30" s="25"/>
      <c r="E30" s="24"/>
      <c r="F30" s="25"/>
      <c r="G30" s="25"/>
      <c r="H30" s="24"/>
      <c r="I30" s="25"/>
      <c r="J30" s="25"/>
      <c r="K30" s="24"/>
      <c r="L30" s="25"/>
      <c r="M30" s="25"/>
      <c r="N30" s="24"/>
      <c r="O30" s="25"/>
      <c r="P30" s="25"/>
      <c r="Q30" s="24"/>
      <c r="R30" s="25"/>
      <c r="S30" s="25"/>
      <c r="T30" s="24"/>
      <c r="U30" s="25"/>
      <c r="V30" s="26"/>
      <c r="W30" s="1"/>
      <c r="X30" s="4"/>
      <c r="Y30" s="1"/>
      <c r="Z30" s="1"/>
      <c r="AA30" s="1"/>
      <c r="AB30" s="1"/>
      <c r="AC30" s="1"/>
      <c r="AD30" s="1"/>
      <c r="AE30" s="1"/>
      <c r="AF30" s="1"/>
      <c r="AG30" s="1"/>
      <c r="AH30" s="1"/>
      <c r="AI30" s="1"/>
      <c r="AJ30" s="1"/>
      <c r="AK30" s="1"/>
      <c r="AL30" s="1"/>
    </row>
    <row r="31" spans="1:38" x14ac:dyDescent="0.2">
      <c r="A31" s="4"/>
      <c r="B31" s="26"/>
      <c r="C31" s="26"/>
      <c r="D31" s="26"/>
      <c r="E31" s="26"/>
      <c r="F31" s="26"/>
      <c r="G31" s="26"/>
      <c r="H31" s="26"/>
      <c r="I31" s="26"/>
      <c r="J31" s="26"/>
      <c r="K31" s="26"/>
      <c r="L31" s="26"/>
      <c r="M31" s="26"/>
      <c r="N31" s="26"/>
      <c r="O31" s="26"/>
      <c r="P31" s="26"/>
      <c r="Q31" s="26"/>
      <c r="R31" s="26"/>
      <c r="S31" s="26"/>
      <c r="T31" s="26"/>
      <c r="U31" s="26"/>
      <c r="V31" s="26"/>
      <c r="W31" s="1"/>
      <c r="X31" s="4"/>
      <c r="Y31" s="1"/>
      <c r="Z31" s="1"/>
      <c r="AA31" s="1"/>
      <c r="AB31" s="1"/>
      <c r="AC31" s="1"/>
      <c r="AD31" s="1"/>
      <c r="AE31" s="1"/>
      <c r="AF31" s="1"/>
      <c r="AG31" s="1"/>
      <c r="AH31" s="1"/>
      <c r="AI31" s="1"/>
      <c r="AJ31" s="1"/>
      <c r="AK31" s="1"/>
      <c r="AL31" s="1"/>
    </row>
    <row r="32" spans="1:38" x14ac:dyDescent="0.2">
      <c r="A32" s="4"/>
      <c r="B32" s="26"/>
      <c r="C32" s="26"/>
      <c r="D32" s="26"/>
      <c r="E32" s="26"/>
      <c r="F32" s="26"/>
      <c r="G32" s="26"/>
      <c r="H32" s="26"/>
      <c r="I32" s="26"/>
      <c r="J32" s="26"/>
      <c r="K32" s="26"/>
      <c r="L32" s="26"/>
      <c r="M32" s="26"/>
      <c r="N32" s="26"/>
      <c r="O32" s="26"/>
      <c r="P32" s="26"/>
      <c r="Q32" s="26"/>
      <c r="R32" s="26"/>
      <c r="S32" s="26"/>
      <c r="T32" s="26"/>
      <c r="U32" s="26"/>
      <c r="V32" s="26"/>
      <c r="W32" s="1"/>
      <c r="X32" s="4"/>
      <c r="Y32" s="1"/>
      <c r="Z32" s="1"/>
      <c r="AA32" s="1"/>
      <c r="AB32" s="1"/>
      <c r="AC32" s="1"/>
      <c r="AD32" s="1"/>
      <c r="AE32" s="1"/>
      <c r="AF32" s="1"/>
      <c r="AG32" s="1"/>
      <c r="AH32" s="1"/>
      <c r="AI32" s="1"/>
      <c r="AJ32" s="1"/>
      <c r="AK32" s="1"/>
      <c r="AL32" s="1"/>
    </row>
    <row r="33" spans="1:38" x14ac:dyDescent="0.2">
      <c r="A33" s="4"/>
      <c r="B33" s="4"/>
      <c r="C33" s="4"/>
      <c r="D33" s="4"/>
      <c r="E33" s="4"/>
      <c r="F33" s="4"/>
      <c r="G33" s="4"/>
      <c r="H33" s="4"/>
      <c r="I33" s="4"/>
      <c r="J33" s="4"/>
      <c r="K33" s="4"/>
      <c r="L33" s="4"/>
      <c r="M33" s="4"/>
      <c r="N33" s="4"/>
      <c r="O33" s="4"/>
      <c r="P33" s="4"/>
      <c r="Q33" s="4"/>
      <c r="R33" s="4"/>
      <c r="S33" s="4"/>
      <c r="T33" s="4"/>
      <c r="U33" s="4"/>
      <c r="V33" s="4"/>
      <c r="W33" s="1"/>
      <c r="X33" s="4"/>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55"/>
      <c r="Q35" s="155"/>
      <c r="R35" s="155"/>
      <c r="S35" s="155"/>
      <c r="T35" s="155"/>
      <c r="U35" s="155"/>
      <c r="V35" s="155"/>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46" t="s">
        <v>850</v>
      </c>
      <c r="Q36" s="146"/>
      <c r="R36" s="146"/>
      <c r="S36" s="146"/>
      <c r="T36" s="146"/>
      <c r="U36" s="146"/>
      <c r="V36" s="146"/>
      <c r="W36" s="146"/>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sheetData>
  <sheetProtection algorithmName="SHA-512" hashValue="GkJLuPkoQH5L7gvoHfi4lEeCSozOcPRQKNzRXnC4/5cjMul45UH4O3Dd6S1QqHGV/zOoZdVAz0gmPGk2mHm2nw==" saltValue="DGIe2J2uMMt+SsjREZU6dg==" spinCount="100000" sheet="1" selectLockedCells="1"/>
  <protectedRanges>
    <protectedRange sqref="C7 I7 L7 O7 U7 C11 F11 I11 L11 O11 R11 U11 U15 R15 O15 L15 I15 F15 C15 C19 F19 I19 L19 O19 R19 U19 C23 F23 I23 F7 L23 O23 R23 U23 R7 C27 F27 I27 L27 O27 R27 U27" name="Range1"/>
  </protectedRanges>
  <mergeCells count="55">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6:W36"/>
    <mergeCell ref="B24:D24"/>
    <mergeCell ref="E24:G24"/>
    <mergeCell ref="H24:J24"/>
    <mergeCell ref="K24:M24"/>
    <mergeCell ref="N24:P24"/>
    <mergeCell ref="P35:V35"/>
    <mergeCell ref="Q24:S24"/>
    <mergeCell ref="T24:V24"/>
    <mergeCell ref="B28:D28"/>
    <mergeCell ref="E28:G28"/>
    <mergeCell ref="H28:J28"/>
    <mergeCell ref="K28:M28"/>
    <mergeCell ref="N28:P28"/>
    <mergeCell ref="Q28:S28"/>
    <mergeCell ref="T28:V28"/>
  </mergeCells>
  <pageMargins left="0.7" right="0.7" top="0.75" bottom="0.75" header="0.3" footer="0.3"/>
  <pageSetup orientation="portrait" horizontalDpi="0" verticalDpi="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BBDB3-4314-481A-B30B-5110482E7298}">
  <dimension ref="A1:AL48"/>
  <sheetViews>
    <sheetView showGridLines="0" showRowColHeaders="0" zoomScaleNormal="100" workbookViewId="0">
      <pane xSplit="1" topLeftCell="B1" activePane="topRight" state="frozen"/>
      <selection activeCell="C11" sqref="C11"/>
      <selection pane="topRight" activeCell="C11" sqref="C11"/>
    </sheetView>
  </sheetViews>
  <sheetFormatPr baseColWidth="10" defaultColWidth="8.83203125" defaultRowHeight="15" x14ac:dyDescent="0.2"/>
  <cols>
    <col min="1" max="1" width="4.1640625" customWidth="1"/>
    <col min="2" max="22" width="7.6640625" customWidth="1"/>
  </cols>
  <sheetData>
    <row r="1" spans="1:37" ht="25" thickBot="1" x14ac:dyDescent="0.35">
      <c r="A1" s="156"/>
      <c r="B1" s="156"/>
      <c r="C1" s="156"/>
      <c r="D1" s="4"/>
      <c r="E1" s="4"/>
      <c r="F1" s="4"/>
      <c r="G1" s="4"/>
      <c r="H1" s="4"/>
      <c r="I1" s="4"/>
      <c r="J1" s="4"/>
      <c r="K1" s="4"/>
      <c r="L1" s="4"/>
      <c r="M1" s="4"/>
      <c r="N1" s="4"/>
      <c r="O1" s="4"/>
      <c r="P1" s="4"/>
      <c r="Q1" s="4"/>
      <c r="R1" s="4"/>
      <c r="S1" s="157" t="s">
        <v>285</v>
      </c>
      <c r="T1" s="157"/>
      <c r="U1" s="152">
        <f>SUM(G9,J9,M9,P9,S9,V9,V13,S13,P13,M13,J13,G13,D13,D17,G17,J17,J17,M17,P17,S17,V17,D21,G21,J21,M21,P21,S21,V21,D25,G25,J25)</f>
        <v>0</v>
      </c>
      <c r="V1" s="153"/>
      <c r="W1" s="154"/>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58" t="s">
        <v>294</v>
      </c>
      <c r="C4" s="159"/>
      <c r="D4" s="159"/>
      <c r="E4" s="159"/>
      <c r="F4" s="159"/>
      <c r="G4" s="159"/>
      <c r="H4" s="159"/>
      <c r="I4" s="159"/>
      <c r="J4" s="159"/>
      <c r="K4" s="159"/>
      <c r="L4" s="159"/>
      <c r="M4" s="159"/>
      <c r="N4" s="159"/>
      <c r="O4" s="159"/>
      <c r="P4" s="159"/>
      <c r="Q4" s="159"/>
      <c r="R4" s="159"/>
      <c r="S4" s="159"/>
      <c r="T4" s="159"/>
      <c r="U4" s="159"/>
      <c r="V4" s="160"/>
      <c r="W4" s="4"/>
      <c r="X4" s="3"/>
      <c r="Y4" s="3"/>
      <c r="Z4" s="3"/>
      <c r="AA4" s="3"/>
      <c r="AB4" s="1"/>
      <c r="AC4" s="1"/>
      <c r="AD4" s="1"/>
      <c r="AE4" s="1"/>
      <c r="AF4" s="1"/>
      <c r="AG4" s="1"/>
      <c r="AH4" s="1"/>
      <c r="AI4" s="1"/>
      <c r="AJ4" s="1"/>
    </row>
    <row r="5" spans="1:37" ht="16" thickBot="1" x14ac:dyDescent="0.25">
      <c r="A5" s="4"/>
      <c r="B5" s="161" t="s">
        <v>276</v>
      </c>
      <c r="C5" s="162"/>
      <c r="D5" s="163"/>
      <c r="E5" s="169" t="s">
        <v>277</v>
      </c>
      <c r="F5" s="167"/>
      <c r="G5" s="168"/>
      <c r="H5" s="164" t="s">
        <v>278</v>
      </c>
      <c r="I5" s="162"/>
      <c r="J5" s="163"/>
      <c r="K5" s="164" t="s">
        <v>279</v>
      </c>
      <c r="L5" s="162"/>
      <c r="M5" s="163"/>
      <c r="N5" s="164" t="s">
        <v>280</v>
      </c>
      <c r="O5" s="162"/>
      <c r="P5" s="163"/>
      <c r="Q5" s="164" t="s">
        <v>281</v>
      </c>
      <c r="R5" s="162"/>
      <c r="S5" s="163"/>
      <c r="T5" s="164" t="s">
        <v>282</v>
      </c>
      <c r="U5" s="162"/>
      <c r="V5" s="165"/>
      <c r="W5" s="4"/>
      <c r="X5" s="3"/>
      <c r="Y5" s="3"/>
      <c r="Z5" s="3"/>
      <c r="AA5" s="3"/>
      <c r="AB5" s="1"/>
      <c r="AC5" s="1"/>
      <c r="AD5" s="1"/>
      <c r="AE5" s="1"/>
      <c r="AF5" s="1"/>
      <c r="AG5" s="1"/>
      <c r="AH5" s="1"/>
      <c r="AI5" s="1"/>
      <c r="AJ5" s="1"/>
    </row>
    <row r="6" spans="1:37" ht="16" thickBot="1" x14ac:dyDescent="0.25">
      <c r="A6" s="4"/>
      <c r="B6" s="17"/>
      <c r="C6" s="18"/>
      <c r="D6" s="18"/>
      <c r="E6" s="19">
        <v>44136</v>
      </c>
      <c r="F6" s="18"/>
      <c r="G6" s="20"/>
      <c r="H6" s="21">
        <f>E6+1</f>
        <v>44137</v>
      </c>
      <c r="I6" s="18"/>
      <c r="J6" s="18"/>
      <c r="K6" s="19">
        <f>H6+1</f>
        <v>44138</v>
      </c>
      <c r="L6" s="18"/>
      <c r="M6" s="20"/>
      <c r="N6" s="21">
        <f>K6+1</f>
        <v>44139</v>
      </c>
      <c r="O6" s="18"/>
      <c r="P6" s="18"/>
      <c r="Q6" s="7">
        <f>N6+1</f>
        <v>44140</v>
      </c>
      <c r="R6" s="6"/>
      <c r="S6" s="8"/>
      <c r="T6" s="9">
        <f>Q6+1</f>
        <v>44141</v>
      </c>
      <c r="U6" s="10"/>
      <c r="V6" s="11"/>
      <c r="W6" s="4"/>
      <c r="X6" s="3"/>
      <c r="Y6" s="3"/>
      <c r="Z6" s="3"/>
      <c r="AA6" s="3"/>
      <c r="AB6" s="1"/>
      <c r="AC6" s="1"/>
      <c r="AD6" s="1"/>
      <c r="AE6" s="1"/>
      <c r="AF6" s="1"/>
      <c r="AG6" s="1"/>
      <c r="AH6" s="1"/>
      <c r="AI6" s="1"/>
      <c r="AJ6" s="1"/>
    </row>
    <row r="7" spans="1:37" ht="17" thickTop="1" thickBot="1" x14ac:dyDescent="0.25">
      <c r="A7" s="4"/>
      <c r="B7" s="12"/>
      <c r="C7" s="29"/>
      <c r="D7" s="13"/>
      <c r="E7" s="14"/>
      <c r="F7" s="27"/>
      <c r="G7" s="15"/>
      <c r="H7" s="13"/>
      <c r="I7" s="27"/>
      <c r="J7" s="13"/>
      <c r="K7" s="14"/>
      <c r="L7" s="27"/>
      <c r="M7" s="15"/>
      <c r="N7" s="13"/>
      <c r="O7" s="27"/>
      <c r="P7" s="13"/>
      <c r="Q7" s="14"/>
      <c r="R7" s="27"/>
      <c r="S7" s="15"/>
      <c r="T7" s="13"/>
      <c r="U7" s="90"/>
      <c r="V7" s="16"/>
      <c r="W7" s="4"/>
      <c r="X7" s="3"/>
      <c r="Y7" s="3"/>
      <c r="Z7" s="3"/>
      <c r="AA7" s="3"/>
      <c r="AB7" s="1"/>
      <c r="AC7" s="1"/>
      <c r="AD7" s="1"/>
      <c r="AE7" s="1"/>
      <c r="AF7" s="1"/>
      <c r="AG7" s="1"/>
      <c r="AH7" s="1"/>
      <c r="AI7" s="1"/>
      <c r="AJ7" s="1"/>
    </row>
    <row r="8" spans="1:37" ht="16" thickTop="1" x14ac:dyDescent="0.2">
      <c r="A8" s="4"/>
      <c r="B8" s="150"/>
      <c r="C8" s="148"/>
      <c r="D8" s="148"/>
      <c r="E8" s="147" t="str">
        <f>IF(ISBLANK(F7),(IFERROR(VLOOKUP(OCT!C27,Rates!$A$3:$N$451,2,FALSE),"")),(IFERROR(VLOOKUP(F7,Rates!$A$3:$N$451,2,FALSE),"")))</f>
        <v/>
      </c>
      <c r="F8" s="148"/>
      <c r="G8" s="151"/>
      <c r="H8" s="148" t="str">
        <f>IF(ISBLANK(I7),(IFERROR(VLOOKUP(F7,Rates!$A$3:$N$451,2,FALSE),"")),(IFERROR(VLOOKUP(I7,Rates!$A$3:$N$451,2,FALSE),"")))</f>
        <v/>
      </c>
      <c r="I8" s="148"/>
      <c r="J8" s="151"/>
      <c r="K8" s="147" t="str">
        <f>IF(ISBLANK(L7),(IFERROR(VLOOKUP(I7,Rates!$A$3:$N$451,2,FALSE),"")),(IFERROR(VLOOKUP(L7,Rates!$A$3:$N$451,2,FALSE),"")))</f>
        <v/>
      </c>
      <c r="L8" s="148"/>
      <c r="M8" s="151"/>
      <c r="N8" s="147" t="str">
        <f>IF(ISBLANK(O7),(IFERROR(VLOOKUP(L7,Rates!$A$3:$N$451,2,FALSE),"")),(IFERROR(VLOOKUP(O7,Rates!$A$3:$N$451,2,FALSE),"")))</f>
        <v/>
      </c>
      <c r="O8" s="148"/>
      <c r="P8" s="151"/>
      <c r="Q8" s="147" t="str">
        <f>IF(ISBLANK(R7),(IFERROR(VLOOKUP(O7,Rates!$A$3:$N$451,2,FALSE),"")),(IFERROR(VLOOKUP(R7,Rates!$A$3:$N$451,2,FALSE),"")))</f>
        <v/>
      </c>
      <c r="R8" s="148"/>
      <c r="S8" s="151"/>
      <c r="T8" s="147" t="str">
        <f>IF(ISBLANK(U7),(IFERROR(VLOOKUP(R7,Rates!$A$3:$N$451,2,FALSE),"")),(IFERROR(VLOOKUP(U7,Rates!$A$3:$N$451,2,FALSE),"")))</f>
        <v/>
      </c>
      <c r="U8" s="148"/>
      <c r="V8" s="149"/>
      <c r="W8" s="4"/>
      <c r="X8" s="3"/>
      <c r="Y8" s="3"/>
      <c r="Z8" s="3"/>
      <c r="AA8" s="3"/>
      <c r="AB8" s="1"/>
      <c r="AC8" s="1"/>
      <c r="AD8" s="1"/>
      <c r="AE8" s="1"/>
      <c r="AF8" s="1"/>
      <c r="AG8" s="1"/>
      <c r="AH8" s="1"/>
      <c r="AI8" s="1"/>
      <c r="AJ8" s="1"/>
    </row>
    <row r="9" spans="1:37" x14ac:dyDescent="0.2">
      <c r="A9" s="4"/>
      <c r="B9" s="47"/>
      <c r="C9" s="48"/>
      <c r="D9" s="36"/>
      <c r="E9" s="49">
        <f>IF(ISBLANK(OCT!C27),VLOOKUP($AK$9,$AK$9:$AL$10,1,FALSE),"")</f>
        <v>0.75</v>
      </c>
      <c r="F9" s="48">
        <f>IF(ISBLANK(F7),VLOOKUP($AK$9,$AK$9:$AL$10,1,FALSE),"")</f>
        <v>0.75</v>
      </c>
      <c r="G9" s="39" t="str">
        <f>IF(ISBLANK(X3),(IFERROR(PRODUCT(VLOOKUP(E8,Rates!$B$3:$N$451,12,FALSE),E9,F9),"")),(IFERROR(PRODUCT(VLOOKUP(E8,Rates!$B$3:$N$451,12,FALSE),E9,F9),"")))</f>
        <v/>
      </c>
      <c r="H9" s="50">
        <f>IF(ISBLANK(F7),VLOOKUP($AK$9,$AK$9:$AL$10,1,FALSE),"")</f>
        <v>0.75</v>
      </c>
      <c r="I9" s="48">
        <f>IF(ISBLANK(I7),VLOOKUP($AK$9,$AK$9:$AL$10,1,FALSE),"")</f>
        <v>0.75</v>
      </c>
      <c r="J9" s="39" t="str">
        <f>IF(ISBLANK(F7),(IFERROR(PRODUCT(VLOOKUP(H8,Rates!$B$3:$N$451,12,FALSE),H9,I9),"")),(IFERROR(PRODUCT(VLOOKUP(H8,Rates!$B$3:$N$451,12,FALSE),H9,I9),"")))</f>
        <v/>
      </c>
      <c r="K9" s="49">
        <f>IF(ISBLANK(I7),VLOOKUP($AK$9,$AK$9:$AL$10,1,FALSE),"")</f>
        <v>0.75</v>
      </c>
      <c r="L9" s="48">
        <f>IF(ISBLANK(L7),VLOOKUP($AK$9,$AK$9:$AL$10,1,FALSE),"")</f>
        <v>0.75</v>
      </c>
      <c r="M9" s="39" t="str">
        <f>IF(ISBLANK(I7),(IFERROR(PRODUCT(VLOOKUP(K8,Rates!$B$3:$N$451,12,FALSE),K9,L9),"")),(IFERROR(PRODUCT(VLOOKUP(K8,Rates!$B$3:$N$451,12,FALSE),K9,L9),"")))</f>
        <v/>
      </c>
      <c r="N9" s="49">
        <f>IF(ISBLANK(L7),VLOOKUP($AK$9,$AK$9:$AL$10,1,FALSE),"")</f>
        <v>0.75</v>
      </c>
      <c r="O9" s="48">
        <f>IF(ISBLANK(O7),VLOOKUP($AK$9,$AK$9:$AL$10,1,FALSE),"")</f>
        <v>0.75</v>
      </c>
      <c r="P9" s="39" t="str">
        <f>IF(ISBLANK(L7),(IFERROR(PRODUCT(VLOOKUP(N8,Rates!$B$3:$N$451,12,FALSE),N9,O9),"")),(IFERROR(PRODUCT(VLOOKUP(N8,Rates!$B$3:$N$451,12,FALSE),N9,O9),"")))</f>
        <v/>
      </c>
      <c r="Q9" s="49">
        <f>IF(ISBLANK(O7),VLOOKUP($AK$9,$AK$9:$AL$10,1,FALSE),"")</f>
        <v>0.75</v>
      </c>
      <c r="R9" s="48">
        <f>IF(ISBLANK(R7),VLOOKUP($AK$9,$AK$9:$AL$10,1,FALSE),"")</f>
        <v>0.75</v>
      </c>
      <c r="S9" s="39" t="str">
        <f>IF(ISBLANK(O7),(IFERROR(PRODUCT(VLOOKUP(Q8,Rates!$B$3:$N$451,12,FALSE),Q9,R9),"")),(IFERROR(PRODUCT(VLOOKUP(Q8,Rates!$B$3:$N$451,12,FALSE),Q9,R9),"")))</f>
        <v/>
      </c>
      <c r="T9" s="49">
        <f>IF(ISBLANK(R7),VLOOKUP($AK$9,$AK$9:$AL$10,1,FALSE),"")</f>
        <v>0.75</v>
      </c>
      <c r="U9" s="48">
        <f>IF(ISBLANK(U7),VLOOKUP($AK$9,$AK$9:$AL$10,1,FALSE),"")</f>
        <v>0.75</v>
      </c>
      <c r="V9" s="41" t="str">
        <f>IF(ISBLANK(R7),(IFERROR(PRODUCT(VLOOKUP(T8,Rates!$B$3:$N$451,12,FALSE),T9,U9),"")),(IFERROR(PRODUCT(VLOOKUP(T8,Rates!$B$3:$N$451,12,FALSE),T9,U9),"")))</f>
        <v/>
      </c>
      <c r="W9" s="4"/>
      <c r="X9" s="3"/>
      <c r="Y9" s="3"/>
      <c r="Z9" s="3"/>
      <c r="AA9" s="3"/>
      <c r="AB9" s="1"/>
      <c r="AC9" s="1"/>
      <c r="AD9" s="1"/>
      <c r="AE9" s="1"/>
      <c r="AF9" s="1"/>
      <c r="AG9" s="1"/>
      <c r="AH9" s="1"/>
      <c r="AI9" s="1"/>
      <c r="AJ9" s="1"/>
      <c r="AK9">
        <v>0.75</v>
      </c>
    </row>
    <row r="10" spans="1:37" ht="16" thickBot="1" x14ac:dyDescent="0.25">
      <c r="A10" s="4"/>
      <c r="B10" s="17">
        <f>T6+1</f>
        <v>44142</v>
      </c>
      <c r="C10" s="18"/>
      <c r="D10" s="18"/>
      <c r="E10" s="19">
        <f>B10+1</f>
        <v>44143</v>
      </c>
      <c r="F10" s="18"/>
      <c r="G10" s="20"/>
      <c r="H10" s="21">
        <f>E10+1</f>
        <v>44144</v>
      </c>
      <c r="I10" s="18"/>
      <c r="J10" s="18"/>
      <c r="K10" s="19">
        <f>H10+1</f>
        <v>44145</v>
      </c>
      <c r="L10" s="18"/>
      <c r="M10" s="20"/>
      <c r="N10" s="21">
        <f>K10+1</f>
        <v>44146</v>
      </c>
      <c r="O10" s="18"/>
      <c r="P10" s="18"/>
      <c r="Q10" s="19">
        <f>N10+1</f>
        <v>44147</v>
      </c>
      <c r="R10" s="18"/>
      <c r="S10" s="20"/>
      <c r="T10" s="21">
        <f>Q10+1</f>
        <v>44148</v>
      </c>
      <c r="U10" s="22"/>
      <c r="V10" s="23"/>
      <c r="W10" s="4"/>
      <c r="X10" s="3"/>
      <c r="Y10" s="3"/>
      <c r="Z10" s="3"/>
      <c r="AA10" s="3"/>
      <c r="AB10" s="1"/>
      <c r="AC10" s="1"/>
      <c r="AD10" s="1"/>
      <c r="AE10" s="1"/>
      <c r="AF10" s="1"/>
      <c r="AG10" s="1"/>
      <c r="AH10" s="1"/>
      <c r="AI10" s="1"/>
      <c r="AJ10" s="1"/>
    </row>
    <row r="11" spans="1:37" ht="17" thickTop="1" thickBot="1" x14ac:dyDescent="0.25">
      <c r="A11" s="4"/>
      <c r="B11" s="12"/>
      <c r="C11" s="27"/>
      <c r="D11" s="13"/>
      <c r="E11" s="14"/>
      <c r="F11" s="27"/>
      <c r="G11" s="15"/>
      <c r="H11" s="13"/>
      <c r="I11" s="27"/>
      <c r="J11" s="13"/>
      <c r="K11" s="14"/>
      <c r="L11" s="27"/>
      <c r="M11" s="15"/>
      <c r="N11" s="13"/>
      <c r="O11" s="27"/>
      <c r="P11" s="13"/>
      <c r="Q11" s="14"/>
      <c r="R11" s="27"/>
      <c r="S11" s="15"/>
      <c r="T11" s="13"/>
      <c r="U11" s="90"/>
      <c r="V11" s="16"/>
      <c r="W11" s="4"/>
      <c r="X11" s="3"/>
      <c r="Y11" s="3"/>
      <c r="Z11" s="3"/>
      <c r="AA11" s="3"/>
      <c r="AB11" s="1"/>
      <c r="AC11" s="1"/>
      <c r="AD11" s="1"/>
      <c r="AE11" s="1"/>
      <c r="AF11" s="1"/>
      <c r="AG11" s="1"/>
      <c r="AH11" s="1"/>
      <c r="AI11" s="1"/>
      <c r="AJ11" s="1"/>
    </row>
    <row r="12" spans="1:37" ht="16" thickTop="1" x14ac:dyDescent="0.2">
      <c r="A12" s="4"/>
      <c r="B12" s="150" t="str">
        <f>IF(ISBLANK(C11),(IFERROR(VLOOKUP(U7,Rates!$A$3:$N$451,2,FALSE),"")),(IFERROR(VLOOKUP(C11,Rates!$A$3:$N$451,2,FALSE),"")))</f>
        <v/>
      </c>
      <c r="C12" s="148"/>
      <c r="D12" s="148"/>
      <c r="E12" s="147" t="str">
        <f>IF(ISBLANK(F11),(IFERROR(VLOOKUP(C11,Rates!$A$3:$N$451,2,FALSE),"")),(IFERROR(VLOOKUP(F11,Rates!$A$3:$N$451,2,FALSE),"")))</f>
        <v/>
      </c>
      <c r="F12" s="148"/>
      <c r="G12" s="151"/>
      <c r="H12" s="147" t="str">
        <f>IF(ISBLANK(I11),(IFERROR(VLOOKUP(F11,Rates!$A$3:$N$451,2,FALSE),"")),(IFERROR(VLOOKUP(I11,Rates!$A$3:$N$451,2,FALSE),"")))</f>
        <v/>
      </c>
      <c r="I12" s="148"/>
      <c r="J12" s="151"/>
      <c r="K12" s="147" t="str">
        <f>IF(ISBLANK(L11),(IFERROR(VLOOKUP(I11,Rates!$A$3:$N$451,2,FALSE),"")),(IFERROR(VLOOKUP(L11,Rates!$A$3:$N$451,2,FALSE),"")))</f>
        <v/>
      </c>
      <c r="L12" s="148"/>
      <c r="M12" s="151"/>
      <c r="N12" s="147" t="str">
        <f>IF(ISBLANK(O11),(IFERROR(VLOOKUP(L11,Rates!$A$3:$N$451,2,FALSE),"")),(IFERROR(VLOOKUP(O11,Rates!$A$3:$N$451,2,FALSE),"")))</f>
        <v/>
      </c>
      <c r="O12" s="148"/>
      <c r="P12" s="151"/>
      <c r="Q12" s="147" t="str">
        <f>IF(ISBLANK(R11),(IFERROR(VLOOKUP(O11,Rates!$A$3:$N$451,2,FALSE),"")),(IFERROR(VLOOKUP(R11,Rates!$A$3:$N$451,2,FALSE),"")))</f>
        <v/>
      </c>
      <c r="R12" s="148"/>
      <c r="S12" s="151"/>
      <c r="T12" s="147" t="str">
        <f>IF(ISBLANK(U11),(IFERROR(VLOOKUP(R11,Rates!$A$3:$N$451,2,FALSE),"")),(IFERROR(VLOOKUP(U11,Rates!$A$3:$N$451,2,FALSE),"")))</f>
        <v/>
      </c>
      <c r="U12" s="148"/>
      <c r="V12" s="149"/>
      <c r="W12" s="4"/>
      <c r="X12" s="3"/>
      <c r="Y12" s="3"/>
      <c r="Z12" s="3"/>
      <c r="AA12" s="3"/>
      <c r="AB12" s="1"/>
      <c r="AC12" s="1"/>
      <c r="AD12" s="1"/>
      <c r="AE12" s="1"/>
      <c r="AF12" s="1"/>
      <c r="AG12" s="1"/>
      <c r="AH12" s="1"/>
      <c r="AI12" s="1"/>
      <c r="AJ12" s="1"/>
    </row>
    <row r="13" spans="1:37" x14ac:dyDescent="0.2">
      <c r="A13" s="4"/>
      <c r="B13" s="47">
        <f>IF(ISBLANK(U7),VLOOKUP($AK$9,$AK$9:$AL$10,1,FALSE),"")</f>
        <v>0.75</v>
      </c>
      <c r="C13" s="48">
        <f>IF(ISBLANK(C11),VLOOKUP($AK$9,$AK$9:$AL$10,1,FALSE),"")</f>
        <v>0.75</v>
      </c>
      <c r="D13" s="36" t="str">
        <f>IF(ISBLANK(U7),(IFERROR(PRODUCT(VLOOKUP(B12,Rates!$B$3:$N$451,12,FALSE),B13,C13),"")),(IFERROR(PRODUCT(VLOOKUP(B12,Rates!$B$3:$N$451,12,FALSE),B13,C13),"")))</f>
        <v/>
      </c>
      <c r="E13" s="49">
        <f>IF(ISBLANK(C11),VLOOKUP($AK$9,$AK$9:$AL$10,1,FALSE),"")</f>
        <v>0.75</v>
      </c>
      <c r="F13" s="48">
        <f>IF(ISBLANK(F11),VLOOKUP($AK$9,$AK$9:$AL$10,1,FALSE),"")</f>
        <v>0.75</v>
      </c>
      <c r="G13" s="39" t="str">
        <f>IF(ISBLANK(C11),(IFERROR(PRODUCT(VLOOKUP(E12,Rates!$B$3:$N$451,12,FALSE),E13,F13),"")),(IFERROR(PRODUCT(VLOOKUP(E12,Rates!$B$3:$N$451,12,FALSE),E13,F13),"")))</f>
        <v/>
      </c>
      <c r="H13" s="49">
        <f>IF(ISBLANK(F11),VLOOKUP($AK$9,$AK$9:$AL$10,1,FALSE),"")</f>
        <v>0.75</v>
      </c>
      <c r="I13" s="48">
        <f>IF(ISBLANK(I11),VLOOKUP($AK$9,$AK$9:$AL$10,1,FALSE),"")</f>
        <v>0.75</v>
      </c>
      <c r="J13" s="39" t="str">
        <f>IF(ISBLANK(F11),(IFERROR(PRODUCT(VLOOKUP(H12,Rates!$B$3:$N$451,12,FALSE),H13,I13),"")),(IFERROR(PRODUCT(VLOOKUP(H12,Rates!$B$3:$N$451,12,FALSE),H13,I13),"")))</f>
        <v/>
      </c>
      <c r="K13" s="49">
        <f>IF(ISBLANK(I11),VLOOKUP($AK$9,$AK$9:$AL$10,1,FALSE),"")</f>
        <v>0.75</v>
      </c>
      <c r="L13" s="48">
        <f>IF(ISBLANK(L11),VLOOKUP($AK$9,$AK$9:$AL$10,1,FALSE),"")</f>
        <v>0.75</v>
      </c>
      <c r="M13" s="39" t="str">
        <f>IF(ISBLANK(I11),(IFERROR(PRODUCT(VLOOKUP(K12,Rates!$B$3:$N$451,12,FALSE),K13,L13),"")),(IFERROR(PRODUCT(VLOOKUP(K12,Rates!$B$3:$N$451,12,FALSE),K13,L13),"")))</f>
        <v/>
      </c>
      <c r="N13" s="49">
        <f>IF(ISBLANK(L11),VLOOKUP($AK$9,$AK$9:$AL$10,1,FALSE),"")</f>
        <v>0.75</v>
      </c>
      <c r="O13" s="48">
        <f>IF(ISBLANK(O11),VLOOKUP($AK$9,$AK$9:$AL$10,1,FALSE),"")</f>
        <v>0.75</v>
      </c>
      <c r="P13" s="39" t="str">
        <f>IF(ISBLANK(L11),(IFERROR(PRODUCT(VLOOKUP(N12,Rates!$B$3:$N$451,12,FALSE),N13,O13),"")),(IFERROR(PRODUCT(VLOOKUP(N12,Rates!$B$3:$N$451,12,FALSE),N13,O13),"")))</f>
        <v/>
      </c>
      <c r="Q13" s="49">
        <f>IF(ISBLANK(O11),VLOOKUP($AK$9,$AK$9:$AL$10,1,FALSE),"")</f>
        <v>0.75</v>
      </c>
      <c r="R13" s="48">
        <f>IF(ISBLANK(R11),VLOOKUP($AK$9,$AK$9:$AL$10,1,FALSE),"")</f>
        <v>0.75</v>
      </c>
      <c r="S13" s="39" t="str">
        <f>IF(ISBLANK(O11),(IFERROR(PRODUCT(VLOOKUP(Q12,Rates!$B$3:$N$451,12,FALSE),Q13,R13),"")),(IFERROR(PRODUCT(VLOOKUP(Q12,Rates!$B$3:$N$451,12,FALSE),Q13,R13),"")))</f>
        <v/>
      </c>
      <c r="T13" s="49">
        <f>IF(ISBLANK(R11),VLOOKUP($AK$9,$AK$9:$AL$10,1,FALSE),"")</f>
        <v>0.75</v>
      </c>
      <c r="U13" s="48">
        <f>IF(ISBLANK(U11),VLOOKUP($AK$9,$AK$9:$AL$10,1,FALSE),"")</f>
        <v>0.75</v>
      </c>
      <c r="V13" s="41" t="str">
        <f>IF(ISBLANK(R11),(IFERROR(PRODUCT(VLOOKUP(T12,Rates!$B$3:$N$451,12,FALSE),T13,U13),"")),(IFERROR(PRODUCT(VLOOKUP(T12,Rates!$B$3:$N$451,12,FALSE),T13,U13),"")))</f>
        <v/>
      </c>
      <c r="W13" s="4"/>
      <c r="X13" s="3"/>
      <c r="Y13" s="3"/>
      <c r="Z13" s="3"/>
      <c r="AA13" s="3"/>
      <c r="AB13" s="1"/>
      <c r="AC13" s="1"/>
      <c r="AD13" s="1"/>
      <c r="AE13" s="1"/>
      <c r="AF13" s="1"/>
      <c r="AG13" s="1"/>
      <c r="AH13" s="1"/>
      <c r="AI13" s="1"/>
      <c r="AJ13" s="1"/>
    </row>
    <row r="14" spans="1:37" ht="16" thickBot="1" x14ac:dyDescent="0.25">
      <c r="A14" s="4"/>
      <c r="B14" s="17">
        <f>T10+1</f>
        <v>44149</v>
      </c>
      <c r="C14" s="18"/>
      <c r="D14" s="18"/>
      <c r="E14" s="19">
        <f>B14+1</f>
        <v>44150</v>
      </c>
      <c r="F14" s="18"/>
      <c r="G14" s="20"/>
      <c r="H14" s="21">
        <f>E14+1</f>
        <v>44151</v>
      </c>
      <c r="I14" s="18"/>
      <c r="J14" s="18"/>
      <c r="K14" s="19">
        <f>H14+1</f>
        <v>44152</v>
      </c>
      <c r="L14" s="18"/>
      <c r="M14" s="20"/>
      <c r="N14" s="21">
        <f>K14+1</f>
        <v>44153</v>
      </c>
      <c r="O14" s="18"/>
      <c r="P14" s="18"/>
      <c r="Q14" s="19">
        <f>N14+1</f>
        <v>44154</v>
      </c>
      <c r="R14" s="18"/>
      <c r="S14" s="20"/>
      <c r="T14" s="21">
        <f>Q14+1</f>
        <v>44155</v>
      </c>
      <c r="U14" s="22"/>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c r="G15" s="15"/>
      <c r="H15" s="13"/>
      <c r="I15" s="27"/>
      <c r="J15" s="13"/>
      <c r="K15" s="14"/>
      <c r="L15" s="27"/>
      <c r="M15" s="15"/>
      <c r="N15" s="13"/>
      <c r="O15" s="27"/>
      <c r="P15" s="13"/>
      <c r="Q15" s="14"/>
      <c r="R15" s="27"/>
      <c r="S15" s="15"/>
      <c r="T15" s="13"/>
      <c r="U15" s="90"/>
      <c r="V15" s="16"/>
      <c r="W15" s="4"/>
      <c r="X15" s="4"/>
      <c r="Y15" s="1"/>
      <c r="Z15" s="1"/>
      <c r="AA15" s="1"/>
      <c r="AB15" s="1"/>
      <c r="AC15" s="1"/>
      <c r="AD15" s="1"/>
      <c r="AE15" s="1"/>
      <c r="AF15" s="1"/>
      <c r="AG15" s="1"/>
      <c r="AH15" s="1"/>
      <c r="AI15" s="1"/>
      <c r="AJ15" s="1"/>
    </row>
    <row r="16" spans="1:37" ht="16" thickTop="1" x14ac:dyDescent="0.2">
      <c r="A16" s="4"/>
      <c r="B16" s="150" t="str">
        <f>IF(ISBLANK(C15),(IFERROR(VLOOKUP(U11,Rates!$A$3:$N$451,2,FALSE),"")),(IFERROR(VLOOKUP(C15,Rates!$A$3:$N$451,2,FALSE),"")))</f>
        <v/>
      </c>
      <c r="C16" s="148"/>
      <c r="D16" s="148"/>
      <c r="E16" s="147" t="str">
        <f>IF(ISBLANK(F15),(IFERROR(VLOOKUP(C15,Rates!$A$3:$N$451,2,FALSE),"")),(IFERROR(VLOOKUP(F15,Rates!$A$3:$N$451,2,FALSE),"")))</f>
        <v/>
      </c>
      <c r="F16" s="148"/>
      <c r="G16" s="151"/>
      <c r="H16" s="147" t="str">
        <f>IF(ISBLANK(I15),(IFERROR(VLOOKUP(F15,Rates!$A$3:$N$451,2,FALSE),"")),(IFERROR(VLOOKUP(I15,Rates!$A$3:$N$451,2,FALSE),"")))</f>
        <v/>
      </c>
      <c r="I16" s="148"/>
      <c r="J16" s="151"/>
      <c r="K16" s="147" t="str">
        <f>IF(ISBLANK(L15),(IFERROR(VLOOKUP(I15,Rates!$A$3:$N$451,2,FALSE),"")),(IFERROR(VLOOKUP(L15,Rates!$A$3:$N$451,2,FALSE),"")))</f>
        <v/>
      </c>
      <c r="L16" s="148"/>
      <c r="M16" s="151"/>
      <c r="N16" s="147" t="str">
        <f>IF(ISBLANK(O15),(IFERROR(VLOOKUP(L15,Rates!$A$3:$N$451,2,FALSE),"")),(IFERROR(VLOOKUP(O15,Rates!$A$3:$N$451,2,FALSE),"")))</f>
        <v/>
      </c>
      <c r="O16" s="148"/>
      <c r="P16" s="151"/>
      <c r="Q16" s="147" t="str">
        <f>IF(ISBLANK(R15),(IFERROR(VLOOKUP(O15,Rates!$A$3:$N$451,2,FALSE),"")),(IFERROR(VLOOKUP(R15,Rates!$A$3:$N$451,2,FALSE),"")))</f>
        <v/>
      </c>
      <c r="R16" s="148"/>
      <c r="S16" s="151"/>
      <c r="T16" s="147" t="str">
        <f>IF(ISBLANK(U15),(IFERROR(VLOOKUP(R15,Rates!$A$3:$N$451,2,FALSE),"")),(IFERROR(VLOOKUP(U15,Rates!$A$3:$N$451,2,FALSE),"")))</f>
        <v/>
      </c>
      <c r="U16" s="148"/>
      <c r="V16" s="149"/>
      <c r="W16" s="4"/>
      <c r="X16" s="4"/>
      <c r="Y16" s="1"/>
      <c r="Z16" s="1"/>
      <c r="AA16" s="1"/>
      <c r="AB16" s="1"/>
      <c r="AC16" s="1"/>
      <c r="AD16" s="1"/>
      <c r="AE16" s="1"/>
      <c r="AF16" s="1"/>
      <c r="AG16" s="1"/>
      <c r="AH16" s="1"/>
      <c r="AI16" s="1"/>
      <c r="AJ16" s="1"/>
    </row>
    <row r="17" spans="1:38" x14ac:dyDescent="0.2">
      <c r="A17" s="4"/>
      <c r="B17" s="47">
        <f>IF(ISBLANK(U11),VLOOKUP($AK$9,$AK$9:$AL$10,1,FALSE),"")</f>
        <v>0.75</v>
      </c>
      <c r="C17" s="48">
        <f>IF(ISBLANK(C15),VLOOKUP($AK$9,$AK$9:$AL$10,1,FALSE),"")</f>
        <v>0.75</v>
      </c>
      <c r="D17" s="36" t="str">
        <f>IF(ISBLANK(U11),(IFERROR(PRODUCT(VLOOKUP(B16,Rates!$B$3:$N$451,12,FALSE),B17,C17),"")),(IFERROR(PRODUCT(VLOOKUP(B16,Rates!$B$3:$N$451,12,FALSE),B17,C17),"")))</f>
        <v/>
      </c>
      <c r="E17" s="49">
        <f>IF(ISBLANK(C15),VLOOKUP($AK$9,$AK$9:$AL$10,1,FALSE),"")</f>
        <v>0.75</v>
      </c>
      <c r="F17" s="48">
        <f>IF(ISBLANK(F15),VLOOKUP($AK$9,$AK$9:$AL$10,1,FALSE),"")</f>
        <v>0.75</v>
      </c>
      <c r="G17" s="39" t="str">
        <f>IF(ISBLANK(C15),(IFERROR(PRODUCT(VLOOKUP(E16,Rates!$B$3:$N$451,12,FALSE),E17,F17),"")),(IFERROR(PRODUCT(VLOOKUP(E16,Rates!$B$3:$N$451,12,FALSE),E17,F17),"")))</f>
        <v/>
      </c>
      <c r="H17" s="49">
        <f>IF(ISBLANK(F15),VLOOKUP($AK$9,$AK$9:$AL$10,1,FALSE),"")</f>
        <v>0.75</v>
      </c>
      <c r="I17" s="48">
        <f>IF(ISBLANK(I15),VLOOKUP($AK$9,$AK$9:$AL$10,1,FALSE),"")</f>
        <v>0.75</v>
      </c>
      <c r="J17" s="39" t="str">
        <f>IF(ISBLANK(F15),(IFERROR(PRODUCT(VLOOKUP(H16,Rates!$B$3:$N$451,12,FALSE),H17,I17),"")),(IFERROR(PRODUCT(VLOOKUP(H16,Rates!$B$3:$N$451,12,FALSE),H17,I17),"")))</f>
        <v/>
      </c>
      <c r="K17" s="49">
        <f>IF(ISBLANK(I15),VLOOKUP($AK$9,$AK$9:$AL$10,1,FALSE),"")</f>
        <v>0.75</v>
      </c>
      <c r="L17" s="48">
        <f>IF(ISBLANK(L15),VLOOKUP($AK$9,$AK$9:$AL$10,1,FALSE),"")</f>
        <v>0.75</v>
      </c>
      <c r="M17" s="39" t="str">
        <f>IF(ISBLANK(I15),(IFERROR(PRODUCT(VLOOKUP(K16,Rates!$B$3:$N$451,12,FALSE),K17,L17),"")),(IFERROR(PRODUCT(VLOOKUP(K16,Rates!$B$3:$N$451,12,FALSE),K17,L17),"")))</f>
        <v/>
      </c>
      <c r="N17" s="49">
        <f>IF(ISBLANK(L15),VLOOKUP($AK$9,$AK$9:$AL$10,1,FALSE),"")</f>
        <v>0.75</v>
      </c>
      <c r="O17" s="48">
        <f>IF(ISBLANK(O15),VLOOKUP($AK$9,$AK$9:$AL$10,1,FALSE),"")</f>
        <v>0.75</v>
      </c>
      <c r="P17" s="39" t="str">
        <f>IF(ISBLANK(L15),(IFERROR(PRODUCT(VLOOKUP(N16,Rates!$B$3:$N$451,12,FALSE),N17,O17),"")),(IFERROR(PRODUCT(VLOOKUP(N16,Rates!$B$3:$N$451,12,FALSE),N17,O17),"")))</f>
        <v/>
      </c>
      <c r="Q17" s="49">
        <f>IF(ISBLANK(O15),VLOOKUP($AK$9,$AK$9:$AL$10,1,FALSE),"")</f>
        <v>0.75</v>
      </c>
      <c r="R17" s="48">
        <f>IF(ISBLANK(R15),VLOOKUP($AK$9,$AK$9:$AL$10,1,FALSE),"")</f>
        <v>0.75</v>
      </c>
      <c r="S17" s="39" t="str">
        <f>IF(ISBLANK(O15),(IFERROR(PRODUCT(VLOOKUP(Q16,Rates!$B$3:$N$451,12,FALSE),Q17,R17),"")),(IFERROR(PRODUCT(VLOOKUP(Q16,Rates!$B$3:$N$451,12,FALSE),Q17,R17),"")))</f>
        <v/>
      </c>
      <c r="T17" s="49">
        <f>IF(ISBLANK(R15),VLOOKUP($AK$9,$AK$9:$AL$10,1,FALSE),"")</f>
        <v>0.75</v>
      </c>
      <c r="U17" s="48">
        <f>IF(ISBLANK(U15),VLOOKUP($AK$9,$AK$9:$AL$10,1,FALSE),"")</f>
        <v>0.75</v>
      </c>
      <c r="V17" s="41" t="str">
        <f>IF(ISBLANK(R15),(IFERROR(PRODUCT(VLOOKUP(T16,Rates!$B$3:$N$451,12,FALSE),T17,U17),"")),(IFERROR(PRODUCT(VLOOKUP(T16,Rates!$B$3:$N$451,12,FALSE),T17,U17),"")))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44156</v>
      </c>
      <c r="C18" s="18"/>
      <c r="D18" s="18"/>
      <c r="E18" s="19">
        <f>IF(B18&lt;&gt;"",IF(MONTH(B18)&lt;&gt;MONTH(B18+1),"",B18+1),"")</f>
        <v>44157</v>
      </c>
      <c r="F18" s="18"/>
      <c r="G18" s="20"/>
      <c r="H18" s="21">
        <f>IF(E18&lt;&gt;"",IF(MONTH(E18)&lt;&gt;MONTH(E18+1),"",E18+1),"")</f>
        <v>44158</v>
      </c>
      <c r="I18" s="18"/>
      <c r="J18" s="18"/>
      <c r="K18" s="19">
        <f>IF(H18&lt;&gt;"",IF(MONTH(H18)&lt;&gt;MONTH(H18+1),"",H18+1),"")</f>
        <v>44159</v>
      </c>
      <c r="L18" s="18"/>
      <c r="M18" s="20"/>
      <c r="N18" s="21">
        <f>IF(K18&lt;&gt;"",IF(MONTH(K18)&lt;&gt;MONTH(K18+1),"",K18+1),"")</f>
        <v>44160</v>
      </c>
      <c r="O18" s="18"/>
      <c r="P18" s="18"/>
      <c r="Q18" s="19">
        <f>IF(N18&lt;&gt;"",IF(MONTH(N18)&lt;&gt;MONTH(N18+1),"",N18+1),"")</f>
        <v>44161</v>
      </c>
      <c r="R18" s="18"/>
      <c r="S18" s="20"/>
      <c r="T18" s="21">
        <f>IF(Q18&lt;&gt;"",IF(MONTH(Q18)&lt;&gt;MONTH(Q18+1),"",Q18+1),"")</f>
        <v>44162</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5"/>
      <c r="H19" s="13"/>
      <c r="I19" s="27"/>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6" thickTop="1" x14ac:dyDescent="0.2">
      <c r="A20" s="4"/>
      <c r="B20" s="150" t="str">
        <f>IF(ISBLANK(C19),(IFERROR(VLOOKUP(U15,Rates!$A$3:$N$451,2,FALSE),"")),(IFERROR(VLOOKUP(C19,Rates!$A$3:$N$451,2,FALSE),"")))</f>
        <v/>
      </c>
      <c r="C20" s="148"/>
      <c r="D20" s="148"/>
      <c r="E20" s="147" t="str">
        <f>IF(ISBLANK(F19),(IFERROR(VLOOKUP(C19,Rates!$A$3:$N$451,2,FALSE),"")),(IFERROR(VLOOKUP(F19,Rates!$A$3:$N$451,2,FALSE),"")))</f>
        <v/>
      </c>
      <c r="F20" s="148"/>
      <c r="G20" s="151"/>
      <c r="H20" s="147" t="str">
        <f>IF(ISBLANK(I19),(IFERROR(VLOOKUP(F19,Rates!$A$3:$N$451,2,FALSE),"")),(IFERROR(VLOOKUP(I19,Rates!$A$3:$N$451,2,FALSE),"")))</f>
        <v/>
      </c>
      <c r="I20" s="148"/>
      <c r="J20" s="151"/>
      <c r="K20" s="147" t="str">
        <f>IF(ISBLANK(L19),(IFERROR(VLOOKUP(I19,Rates!$A$3:$N$451,2,FALSE),"")),(IFERROR(VLOOKUP(L19,Rates!$A$3:$N$451,2,FALSE),"")))</f>
        <v/>
      </c>
      <c r="L20" s="148"/>
      <c r="M20" s="151"/>
      <c r="N20" s="147" t="str">
        <f>IF(ISBLANK(O19),(IFERROR(VLOOKUP(L19,Rates!$A$3:$N$451,2,FALSE),"")),(IFERROR(VLOOKUP(O19,Rates!$A$3:$N$451,2,FALSE),"")))</f>
        <v/>
      </c>
      <c r="O20" s="148"/>
      <c r="P20" s="151"/>
      <c r="Q20" s="147" t="str">
        <f>IF(ISBLANK(R19),(IFERROR(VLOOKUP(O19,Rates!$A$3:$N$451,2,FALSE),"")),(IFERROR(VLOOKUP(R19,Rates!$A$3:$N$451,2,FALSE),"")))</f>
        <v/>
      </c>
      <c r="R20" s="148"/>
      <c r="S20" s="151"/>
      <c r="T20" s="147" t="str">
        <f>IF(ISBLANK(U19),(IFERROR(VLOOKUP(R19,Rates!$A$3:$N$451,2,FALSE),"")),(IFERROR(VLOOKUP(U19,Rates!$A$3:$N$451,2,FALSE),"")))</f>
        <v/>
      </c>
      <c r="U20" s="148"/>
      <c r="V20" s="149"/>
      <c r="W20" s="4"/>
      <c r="X20" s="4"/>
      <c r="Y20" s="1"/>
      <c r="Z20" s="1"/>
      <c r="AA20" s="1"/>
      <c r="AB20" s="1"/>
      <c r="AC20" s="1"/>
      <c r="AD20" s="1"/>
      <c r="AE20" s="1"/>
      <c r="AF20" s="1"/>
      <c r="AG20" s="1"/>
      <c r="AH20" s="1"/>
      <c r="AI20" s="1"/>
      <c r="AJ20" s="1"/>
    </row>
    <row r="21" spans="1:38" x14ac:dyDescent="0.2">
      <c r="A21" s="4"/>
      <c r="B21" s="47">
        <f>IF(ISBLANK(U15),VLOOKUP($AK$9,$AK$9:$AL$10,1,FALSE),"")</f>
        <v>0.75</v>
      </c>
      <c r="C21" s="48">
        <f>IF(ISBLANK(C19),VLOOKUP($AK$9,$AK$9:$AL$10,1,FALSE),"")</f>
        <v>0.75</v>
      </c>
      <c r="D21" s="36" t="str">
        <f>IF(ISBLANK(U15),(IFERROR(PRODUCT(VLOOKUP(B20,Rates!$B$3:$N$451,12,FALSE),B21,C21),"")),(IFERROR(PRODUCT(VLOOKUP(B20,Rates!$B$3:$N$451,12,FALSE),B21,C21),"")))</f>
        <v/>
      </c>
      <c r="E21" s="49">
        <f>IF(ISBLANK(C19),VLOOKUP($AK$9,$AK$9:$AL$10,1,FALSE),"")</f>
        <v>0.75</v>
      </c>
      <c r="F21" s="48">
        <f>IF(ISBLANK(F19),VLOOKUP($AK$9,$AK$9:$AL$10,1,FALSE),"")</f>
        <v>0.75</v>
      </c>
      <c r="G21" s="39" t="str">
        <f>IF(ISBLANK(C19),(IFERROR(PRODUCT(VLOOKUP(E20,Rates!$B$3:$N$451,12,FALSE),E21,F21),"")),(IFERROR(PRODUCT(VLOOKUP(E20,Rates!$B$3:$N$451,12,FALSE),E21,F21),"")))</f>
        <v/>
      </c>
      <c r="H21" s="49">
        <f>IF(ISBLANK(F19),VLOOKUP($AK$9,$AK$9:$AL$10,1,FALSE),"")</f>
        <v>0.75</v>
      </c>
      <c r="I21" s="48">
        <f>IF(ISBLANK(I19),VLOOKUP($AK$9,$AK$9:$AL$10,1,FALSE),"")</f>
        <v>0.75</v>
      </c>
      <c r="J21" s="39" t="str">
        <f>IF(ISBLANK(F19),(IFERROR(PRODUCT(VLOOKUP(H20,Rates!$B$3:$N$451,12,FALSE),H21,I21),"")),(IFERROR(PRODUCT(VLOOKUP(H20,Rates!$B$3:$N$451,12,FALSE),H21,I21),"")))</f>
        <v/>
      </c>
      <c r="K21" s="49">
        <f>IF(ISBLANK(I19),VLOOKUP($AK$9,$AK$9:$AL$10,1,FALSE),"")</f>
        <v>0.75</v>
      </c>
      <c r="L21" s="48">
        <f>IF(ISBLANK(L19),VLOOKUP($AK$9,$AK$9:$AL$10,1,FALSE),"")</f>
        <v>0.75</v>
      </c>
      <c r="M21" s="39" t="str">
        <f>IF(ISBLANK(I19),(IFERROR(PRODUCT(VLOOKUP(K20,Rates!$B$3:$N$451,12,FALSE),K21,L21),"")),(IFERROR(PRODUCT(VLOOKUP(K20,Rates!$B$3:$N$451,12,FALSE),K21,L21),"")))</f>
        <v/>
      </c>
      <c r="N21" s="49">
        <f>IF(ISBLANK(L19),VLOOKUP($AK$9,$AK$9:$AL$10,1,FALSE),"")</f>
        <v>0.75</v>
      </c>
      <c r="O21" s="48">
        <f>IF(ISBLANK(O19),VLOOKUP($AK$9,$AK$9:$AL$10,1,FALSE),"")</f>
        <v>0.75</v>
      </c>
      <c r="P21" s="39" t="str">
        <f>IF(ISBLANK(L19),(IFERROR(PRODUCT(VLOOKUP(N20,Rates!$B$3:$N$451,12,FALSE),N21,O21),"")),(IFERROR(PRODUCT(VLOOKUP(N20,Rates!$B$3:$N$451,12,FALSE),N21,O21),"")))</f>
        <v/>
      </c>
      <c r="Q21" s="49">
        <f>IF(ISBLANK(O19),VLOOKUP($AK$9,$AK$9:$AL$10,1,FALSE),"")</f>
        <v>0.75</v>
      </c>
      <c r="R21" s="48">
        <f>IF(ISBLANK(R19),VLOOKUP($AK$9,$AK$9:$AL$10,1,FALSE),"")</f>
        <v>0.75</v>
      </c>
      <c r="S21" s="39" t="str">
        <f>IF(ISBLANK(O19),(IFERROR(PRODUCT(VLOOKUP(Q20,Rates!$B$3:$N$451,12,FALSE),Q21,R21),"")),(IFERROR(PRODUCT(VLOOKUP(Q20,Rates!$B$3:$N$451,12,FALSE),Q21,R21),"")))</f>
        <v/>
      </c>
      <c r="T21" s="49">
        <f>IF(ISBLANK(R19),VLOOKUP($AK$9,$AK$9:$AL$10,1,FALSE),"")</f>
        <v>0.75</v>
      </c>
      <c r="U21" s="48">
        <f>IF(ISBLANK(U19),VLOOKUP($AK$9,$AK$9:$AL$10,1,FALSE),"")</f>
        <v>0.75</v>
      </c>
      <c r="V21" s="41" t="str">
        <f>IF(ISBLANK(R19),(IFERROR(PRODUCT(VLOOKUP(T20,Rates!$B$3:$N$451,12,FALSE),T21,U21),"")),(IFERROR(PRODUCT(VLOOKUP(T20,Rates!$B$3:$N$451,12,FALSE),T21,U21),"")))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44163</v>
      </c>
      <c r="C22" s="18"/>
      <c r="D22" s="18"/>
      <c r="E22" s="19">
        <f>IF(B22&lt;&gt;"",IF(MONTH(B22)&lt;&gt;MONTH(B22+1),"",B22+1),"")</f>
        <v>44164</v>
      </c>
      <c r="F22" s="18"/>
      <c r="G22" s="20"/>
      <c r="H22" s="19">
        <f>IF(E22&lt;&gt;"",IF(MONTH(E22)&lt;&gt;MONTH(E22+1),"",E22+1),"")</f>
        <v>44165</v>
      </c>
      <c r="I22" s="18"/>
      <c r="J22" s="20"/>
      <c r="K22" s="19">
        <v>44531</v>
      </c>
      <c r="L22" s="18"/>
      <c r="M22" s="20"/>
      <c r="N22" s="21">
        <f>IF(K22&lt;&gt;"",IF(MONTH(K22)&lt;&gt;MONTH(K22+1),"",K22+1),"")</f>
        <v>44532</v>
      </c>
      <c r="O22" s="18"/>
      <c r="P22" s="18"/>
      <c r="Q22" s="19">
        <f>IF(N22&lt;&gt;"",IF(MONTH(N22)&lt;&gt;MONTH(N22+1),"",N22+1),"")</f>
        <v>44533</v>
      </c>
      <c r="R22" s="18"/>
      <c r="S22" s="20"/>
      <c r="T22" s="21">
        <f>IF(Q22&lt;&gt;"",IF(MONTH(Q22)&lt;&gt;MONTH(Q22+1),"",Q22+1),"")</f>
        <v>44534</v>
      </c>
      <c r="U22" s="18"/>
      <c r="V22" s="23"/>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5"/>
      <c r="H23" s="14"/>
      <c r="I23" s="27"/>
      <c r="J23" s="15"/>
      <c r="K23" s="14"/>
      <c r="L23" s="29"/>
      <c r="M23" s="15"/>
      <c r="N23" s="14"/>
      <c r="O23" s="29"/>
      <c r="P23" s="15"/>
      <c r="Q23" s="14"/>
      <c r="R23" s="29"/>
      <c r="S23" s="15"/>
      <c r="T23" s="13"/>
      <c r="U23" s="28"/>
      <c r="V23" s="16"/>
      <c r="W23" s="4"/>
      <c r="X23" s="4"/>
      <c r="Y23" s="1"/>
      <c r="Z23" s="1"/>
      <c r="AA23" s="1"/>
      <c r="AB23" s="1"/>
      <c r="AC23" s="1"/>
      <c r="AD23" s="1"/>
      <c r="AE23" s="1"/>
      <c r="AF23" s="1"/>
      <c r="AG23" s="1"/>
      <c r="AH23" s="1"/>
      <c r="AI23" s="1"/>
      <c r="AJ23" s="1"/>
    </row>
    <row r="24" spans="1:38" ht="16" thickTop="1" x14ac:dyDescent="0.2">
      <c r="A24" s="4"/>
      <c r="B24" s="150" t="str">
        <f>IF(ISBLANK(C23),(IFERROR(VLOOKUP(U19,Rates!$A$3:$N$451,2,FALSE),"")),(IFERROR(VLOOKUP(C23,Rates!$A$3:$N$451,2,FALSE),"")))</f>
        <v/>
      </c>
      <c r="C24" s="148"/>
      <c r="D24" s="148"/>
      <c r="E24" s="147" t="str">
        <f>IF(ISBLANK(F23),(IFERROR(VLOOKUP(C23,Rates!$A$3:$N$451,2,FALSE),"")),(IFERROR(VLOOKUP(F23,Rates!$A$3:$N$451,2,FALSE),"")))</f>
        <v/>
      </c>
      <c r="F24" s="148"/>
      <c r="G24" s="151"/>
      <c r="H24" s="147" t="str">
        <f>IF(ISBLANK(I23),(IFERROR(VLOOKUP(F23,Rates!$A$3:$N$451,2,FALSE),"")),(IFERROR(VLOOKUP(I23,Rates!$A$3:$N$451,2,FALSE),"")))</f>
        <v/>
      </c>
      <c r="I24" s="148"/>
      <c r="J24" s="151"/>
      <c r="K24" s="147" t="str">
        <f>IF(ISBLANK(L23),(IFERROR(VLOOKUP(I23,Rates!$A$3:$N$451,2,FALSE),"")),(IFERROR(VLOOKUP(L23,Rates!$A$3:$N$451,2,FALSE),"")))</f>
        <v/>
      </c>
      <c r="L24" s="148"/>
      <c r="M24" s="151"/>
      <c r="N24" s="147"/>
      <c r="O24" s="148"/>
      <c r="P24" s="151"/>
      <c r="Q24" s="147"/>
      <c r="R24" s="148"/>
      <c r="S24" s="151"/>
      <c r="T24" s="147"/>
      <c r="U24" s="148"/>
      <c r="V24" s="149"/>
      <c r="W24" s="4"/>
      <c r="X24" s="4"/>
      <c r="Y24" s="1"/>
      <c r="Z24" s="1"/>
      <c r="AA24" s="1"/>
      <c r="AB24" s="1"/>
      <c r="AC24" s="1"/>
      <c r="AD24" s="1"/>
      <c r="AE24" s="1"/>
      <c r="AF24" s="1"/>
      <c r="AG24" s="1"/>
      <c r="AH24" s="1"/>
      <c r="AI24" s="1"/>
      <c r="AJ24" s="1"/>
    </row>
    <row r="25" spans="1:38" ht="16" thickBot="1" x14ac:dyDescent="0.25">
      <c r="A25" s="4"/>
      <c r="B25" s="45">
        <f>IF(ISBLANK(U19),VLOOKUP($AK$9,$AK$9:$AL$10,1,FALSE),"")</f>
        <v>0.75</v>
      </c>
      <c r="C25" s="46">
        <f>IF(ISBLANK(C23),VLOOKUP($AK$9,$AK$9:$AL$10,1,FALSE),"")</f>
        <v>0.75</v>
      </c>
      <c r="D25" s="42" t="str">
        <f>IF(ISBLANK(U19),(IFERROR(PRODUCT(VLOOKUP(B24,Rates!$B$3:$N$451,12,FALSE),B25,C25),"")),(IFERROR(PRODUCT(VLOOKUP(B24,Rates!$B$3:$N$451,12,FALSE),B25,C25),"")))</f>
        <v/>
      </c>
      <c r="E25" s="52">
        <f>IF(ISBLANK(C23),VLOOKUP($AK$9,$AK$9:$AL$10,1,FALSE),"")</f>
        <v>0.75</v>
      </c>
      <c r="F25" s="46">
        <f>IF(ISBLANK(F23),VLOOKUP($AK$9,$AK$9:$AL$10,1,FALSE),"")</f>
        <v>0.75</v>
      </c>
      <c r="G25" s="43" t="str">
        <f>IF(ISBLANK(C23),(IFERROR(PRODUCT(VLOOKUP(E24,Rates!$B$3:$N$451,12,FALSE),E25,F25),"")),(IFERROR(PRODUCT(VLOOKUP(E24,Rates!$B$3:$N$451,12,FALSE),E25,F25),"")))</f>
        <v/>
      </c>
      <c r="H25" s="52">
        <f>IF(ISBLANK(F23),VLOOKUP($AK$9,$AK$9:$AL$10,1,FALSE),"")</f>
        <v>0.75</v>
      </c>
      <c r="I25" s="46">
        <f>IF(ISBLANK(I23),VLOOKUP($AK$9,$AK$9:$AL$10,1,FALSE),"")</f>
        <v>0.75</v>
      </c>
      <c r="J25" s="43" t="str">
        <f>IF(ISBLANK(F23),(IFERROR(PRODUCT(VLOOKUP(H24,Rates!$B$3:$N$451,12,FALSE),H25,I25),"")),(IFERROR(PRODUCT(VLOOKUP(H24,Rates!$B$3:$N$451,12,FALSE),H25,I25),"")))</f>
        <v/>
      </c>
      <c r="K25" s="52">
        <f>IF(ISBLANK(I23),VLOOKUP($AK$9,$AK$9:$AL$10,1,FALSE),"")</f>
        <v>0.75</v>
      </c>
      <c r="L25" s="46">
        <f>IF(ISBLANK(L23),VLOOKUP($AK$9,$AK$9:$AL$10,1,FALSE),"")</f>
        <v>0.75</v>
      </c>
      <c r="M25" s="43" t="str">
        <f>IF(ISBLANK(I23),(IFERROR(PRODUCT(VLOOKUP(K24,Rates!$B$3:$N$451,12,FALSE),K25,L25),"")),(IFERROR(PRODUCT(VLOOKUP(K24,Rates!$B$3:$N$451,12,FALSE),K25,L25),"")))</f>
        <v/>
      </c>
      <c r="N25" s="52"/>
      <c r="O25" s="46"/>
      <c r="P25" s="43"/>
      <c r="Q25" s="52"/>
      <c r="R25" s="46"/>
      <c r="S25" s="43"/>
      <c r="T25" s="51"/>
      <c r="U25" s="46"/>
      <c r="V25" s="44"/>
      <c r="W25" s="4"/>
      <c r="X25" s="4"/>
      <c r="Y25" s="1"/>
      <c r="Z25" s="1"/>
      <c r="AA25" s="1"/>
      <c r="AB25" s="1"/>
      <c r="AC25" s="1"/>
      <c r="AD25" s="1"/>
      <c r="AE25" s="1"/>
      <c r="AF25" s="1"/>
      <c r="AG25" s="1"/>
      <c r="AH25" s="1"/>
      <c r="AI25" s="1"/>
      <c r="AJ25" s="1"/>
    </row>
    <row r="26" spans="1:38" x14ac:dyDescent="0.2">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2">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2">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2">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55"/>
      <c r="Q31" s="155"/>
      <c r="R31" s="155"/>
      <c r="S31" s="155"/>
      <c r="T31" s="155"/>
      <c r="U31" s="155"/>
      <c r="V31" s="155"/>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46" t="s">
        <v>850</v>
      </c>
      <c r="Q32" s="146"/>
      <c r="R32" s="146"/>
      <c r="S32" s="146"/>
      <c r="T32" s="146"/>
      <c r="U32" s="146"/>
      <c r="V32" s="146"/>
      <c r="W32" s="146"/>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QzOsvA16n34pRjnmsBTew3GK9weTVeEpQbCJVTwVlvDdHBoqXGTkjyPIdw9vx/bD549Wmd5ki+1Mst1V1kZRfQ==" saltValue="oSqvKkfR4quV6gkiKLu4fw==" spinCount="100000" sheet="1" selectLockedCells="1"/>
  <protectedRanges>
    <protectedRange sqref="O23 L23 F23 C23 C19 C15 C11 F11 F15 F19 I19 I15 I11 L11 L15 L19 O19 R19 U19 U15 R15 O15 O11 R11 U11 U7 R7 R23 C7 I7 L7 O7 F7 I23" name="Range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Q24:S24"/>
    <mergeCell ref="T24:V24"/>
    <mergeCell ref="B24:D24"/>
    <mergeCell ref="E24:G24"/>
    <mergeCell ref="H24:J24"/>
    <mergeCell ref="K24:M24"/>
    <mergeCell ref="N24:P24"/>
    <mergeCell ref="P31:V31"/>
  </mergeCells>
  <pageMargins left="0.7" right="0.7" top="0.75" bottom="0.75" header="0.3" footer="0.3"/>
  <pageSetup orientation="portrait" horizontalDpi="0" verticalDpi="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69373-D523-4317-9CAC-D13D3C9E5699}">
  <dimension ref="A1:AL44"/>
  <sheetViews>
    <sheetView showGridLines="0" showRowColHeaders="0" workbookViewId="0">
      <pane xSplit="1" topLeftCell="B1" activePane="topRight" state="frozen"/>
      <selection activeCell="C11" sqref="C11"/>
      <selection pane="topRight" activeCell="C11" sqref="C11"/>
    </sheetView>
  </sheetViews>
  <sheetFormatPr baseColWidth="10" defaultColWidth="8.83203125" defaultRowHeight="15" x14ac:dyDescent="0.2"/>
  <cols>
    <col min="1" max="1" width="4.1640625" customWidth="1"/>
    <col min="2" max="22" width="7.6640625" customWidth="1"/>
  </cols>
  <sheetData>
    <row r="1" spans="1:37" ht="25" thickBot="1" x14ac:dyDescent="0.35">
      <c r="A1" s="156"/>
      <c r="B1" s="156"/>
      <c r="C1" s="156"/>
      <c r="D1" s="4"/>
      <c r="E1" s="4"/>
      <c r="F1" s="4"/>
      <c r="G1" s="4"/>
      <c r="H1" s="4"/>
      <c r="I1" s="4"/>
      <c r="J1" s="4"/>
      <c r="K1" s="4"/>
      <c r="L1" s="4"/>
      <c r="M1" s="4"/>
      <c r="N1" s="4"/>
      <c r="O1" s="4"/>
      <c r="P1" s="4"/>
      <c r="Q1" s="4"/>
      <c r="R1" s="4"/>
      <c r="S1" s="157" t="s">
        <v>285</v>
      </c>
      <c r="T1" s="157"/>
      <c r="U1" s="152">
        <f xml:space="preserve"> SUM(D13,G13,J13,M13,P13,S13,V13,V17,S17,P17,M17,J17,G17,D17,D21,G21,J21,M21,P21,S21,V21,P25,M25,J25,G25,D25,M9,J9,P9,S25,V25)</f>
        <v>0</v>
      </c>
      <c r="V1" s="153"/>
      <c r="W1" s="154"/>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58" t="s">
        <v>295</v>
      </c>
      <c r="C4" s="159"/>
      <c r="D4" s="159"/>
      <c r="E4" s="159"/>
      <c r="F4" s="159"/>
      <c r="G4" s="159"/>
      <c r="H4" s="159"/>
      <c r="I4" s="159"/>
      <c r="J4" s="159"/>
      <c r="K4" s="159"/>
      <c r="L4" s="159"/>
      <c r="M4" s="159"/>
      <c r="N4" s="159"/>
      <c r="O4" s="159"/>
      <c r="P4" s="159"/>
      <c r="Q4" s="159"/>
      <c r="R4" s="159"/>
      <c r="S4" s="159"/>
      <c r="T4" s="159"/>
      <c r="U4" s="159"/>
      <c r="V4" s="160"/>
      <c r="W4" s="4"/>
      <c r="X4" s="3"/>
      <c r="Y4" s="3"/>
      <c r="Z4" s="3"/>
      <c r="AA4" s="3"/>
      <c r="AB4" s="1"/>
      <c r="AC4" s="1"/>
      <c r="AD4" s="1"/>
      <c r="AE4" s="1"/>
      <c r="AF4" s="1"/>
      <c r="AG4" s="1"/>
      <c r="AH4" s="1"/>
      <c r="AI4" s="1"/>
      <c r="AJ4" s="1"/>
    </row>
    <row r="5" spans="1:37" ht="16" thickBot="1" x14ac:dyDescent="0.25">
      <c r="A5" s="4"/>
      <c r="B5" s="161" t="s">
        <v>276</v>
      </c>
      <c r="C5" s="162"/>
      <c r="D5" s="163"/>
      <c r="E5" s="164" t="s">
        <v>277</v>
      </c>
      <c r="F5" s="162"/>
      <c r="G5" s="163"/>
      <c r="H5" s="164" t="s">
        <v>278</v>
      </c>
      <c r="I5" s="162"/>
      <c r="J5" s="163"/>
      <c r="K5" s="164" t="s">
        <v>279</v>
      </c>
      <c r="L5" s="162"/>
      <c r="M5" s="163"/>
      <c r="N5" s="164" t="s">
        <v>280</v>
      </c>
      <c r="O5" s="162"/>
      <c r="P5" s="163"/>
      <c r="Q5" s="164" t="s">
        <v>281</v>
      </c>
      <c r="R5" s="162"/>
      <c r="S5" s="163"/>
      <c r="T5" s="164" t="s">
        <v>282</v>
      </c>
      <c r="U5" s="162"/>
      <c r="V5" s="165"/>
      <c r="W5" s="4"/>
      <c r="X5" s="3"/>
      <c r="Y5" s="3"/>
      <c r="Z5" s="3"/>
      <c r="AA5" s="3"/>
      <c r="AB5" s="1"/>
      <c r="AC5" s="1"/>
      <c r="AD5" s="1"/>
      <c r="AE5" s="1"/>
      <c r="AF5" s="1"/>
      <c r="AG5" s="1"/>
      <c r="AH5" s="1"/>
      <c r="AI5" s="1"/>
      <c r="AJ5" s="1"/>
    </row>
    <row r="6" spans="1:37" ht="16" thickBot="1" x14ac:dyDescent="0.25">
      <c r="A6" s="4"/>
      <c r="B6" s="5"/>
      <c r="C6" s="6"/>
      <c r="D6" s="6"/>
      <c r="E6" s="7"/>
      <c r="F6" s="6"/>
      <c r="G6" s="8"/>
      <c r="H6" s="9"/>
      <c r="I6" s="6"/>
      <c r="J6" s="6"/>
      <c r="K6" s="7">
        <v>44531</v>
      </c>
      <c r="L6" s="6"/>
      <c r="M6" s="6"/>
      <c r="N6" s="7">
        <f>K6+1</f>
        <v>44532</v>
      </c>
      <c r="O6" s="6"/>
      <c r="P6" s="6"/>
      <c r="Q6" s="7">
        <f>N6+1</f>
        <v>44533</v>
      </c>
      <c r="R6" s="6"/>
      <c r="S6" s="8"/>
      <c r="T6" s="9">
        <f>Q6+1</f>
        <v>44534</v>
      </c>
      <c r="U6" s="10"/>
      <c r="V6" s="11"/>
      <c r="W6" s="4"/>
      <c r="X6" s="3"/>
      <c r="Y6" s="3"/>
      <c r="Z6" s="3"/>
      <c r="AA6" s="3"/>
      <c r="AB6" s="1"/>
      <c r="AC6" s="1"/>
      <c r="AD6" s="1"/>
      <c r="AE6" s="1"/>
      <c r="AF6" s="1"/>
      <c r="AG6" s="1"/>
      <c r="AH6" s="1"/>
      <c r="AI6" s="1"/>
      <c r="AJ6" s="1"/>
    </row>
    <row r="7" spans="1:37" ht="17" thickTop="1" thickBot="1" x14ac:dyDescent="0.25">
      <c r="A7" s="4"/>
      <c r="B7" s="12"/>
      <c r="C7" s="29"/>
      <c r="D7" s="13"/>
      <c r="E7" s="14"/>
      <c r="F7" s="29"/>
      <c r="G7" s="15"/>
      <c r="H7" s="13"/>
      <c r="I7" s="29"/>
      <c r="J7" s="13"/>
      <c r="K7" s="14"/>
      <c r="L7" s="27"/>
      <c r="M7" s="13"/>
      <c r="N7" s="14"/>
      <c r="O7" s="27"/>
      <c r="P7" s="13"/>
      <c r="Q7" s="14"/>
      <c r="R7" s="27"/>
      <c r="S7" s="15"/>
      <c r="T7" s="13"/>
      <c r="U7" s="90"/>
      <c r="V7" s="16"/>
      <c r="W7" s="4"/>
      <c r="X7" s="3"/>
      <c r="Y7" s="3"/>
      <c r="Z7" s="3"/>
      <c r="AA7" s="3"/>
      <c r="AB7" s="1"/>
      <c r="AC7" s="1"/>
      <c r="AD7" s="1"/>
      <c r="AE7" s="1"/>
      <c r="AF7" s="1"/>
      <c r="AG7" s="1"/>
      <c r="AH7" s="1"/>
      <c r="AI7" s="1"/>
      <c r="AJ7" s="1"/>
    </row>
    <row r="8" spans="1:37" ht="16" thickTop="1" x14ac:dyDescent="0.2">
      <c r="A8" s="4"/>
      <c r="B8" s="150"/>
      <c r="C8" s="148"/>
      <c r="D8" s="148"/>
      <c r="E8" s="147"/>
      <c r="F8" s="148"/>
      <c r="G8" s="151"/>
      <c r="H8" s="147"/>
      <c r="I8" s="148"/>
      <c r="J8" s="148"/>
      <c r="K8" s="147" t="str">
        <f>IF(ISBLANK(L7),(IFERROR(VLOOKUP(NOV!I23,Rates!$A$3:$N$451,2,FALSE),"")),(IFERROR(VLOOKUP(L7,Rates!$A$3:$N$451,2,FALSE),"")))</f>
        <v/>
      </c>
      <c r="L8" s="148"/>
      <c r="M8" s="151"/>
      <c r="N8" s="147" t="str">
        <f>IF(ISBLANK(O7),(IFERROR(VLOOKUP(L7,Rates!$A$3:$N$451,2,FALSE),"")),(IFERROR(VLOOKUP(O7,Rates!$A$3:$N$451,2,FALSE),"")))</f>
        <v/>
      </c>
      <c r="O8" s="148"/>
      <c r="P8" s="151"/>
      <c r="Q8" s="147" t="str">
        <f>IF(ISBLANK(R7),(IFERROR(VLOOKUP(O7,Rates!$A$3:$N$451,2,FALSE),"")),(IFERROR(VLOOKUP(R7,Rates!$A$3:$N$451,2,FALSE),"")))</f>
        <v/>
      </c>
      <c r="R8" s="148"/>
      <c r="S8" s="151"/>
      <c r="T8" s="147" t="str">
        <f>IF(ISBLANK(U7),(IFERROR(VLOOKUP(R7,Rates!$A$3:$N$451,2,FALSE),"")),(IFERROR(VLOOKUP(U7,Rates!$A$3:$N$451,2,FALSE),"")))</f>
        <v/>
      </c>
      <c r="U8" s="148"/>
      <c r="V8" s="149"/>
      <c r="W8" s="4"/>
      <c r="X8" s="3"/>
      <c r="Y8" s="3"/>
      <c r="Z8" s="3"/>
      <c r="AA8" s="3"/>
      <c r="AB8" s="1"/>
      <c r="AC8" s="1"/>
      <c r="AD8" s="1"/>
      <c r="AE8" s="1"/>
      <c r="AF8" s="1"/>
      <c r="AG8" s="1"/>
      <c r="AH8" s="1"/>
      <c r="AI8" s="1"/>
      <c r="AJ8" s="1"/>
    </row>
    <row r="9" spans="1:37" x14ac:dyDescent="0.2">
      <c r="A9" s="4"/>
      <c r="B9" s="47"/>
      <c r="C9" s="48"/>
      <c r="D9" s="36"/>
      <c r="E9" s="49"/>
      <c r="F9" s="48"/>
      <c r="G9" s="39"/>
      <c r="H9" s="49"/>
      <c r="I9" s="48"/>
      <c r="J9" s="36"/>
      <c r="K9" s="49">
        <f>IF(ISBLANK(NOV!I23),VLOOKUP($AK$9,$AK$9:$AL$10,1,FALSE),"")</f>
        <v>0.75</v>
      </c>
      <c r="L9" s="48">
        <f>IF(ISBLANK(L7),VLOOKUP($AK$9,$AK$9:$AL$10,1,FALSE),"")</f>
        <v>0.75</v>
      </c>
      <c r="M9" s="39" t="str">
        <f>IF(ISBLANK(I7),(IFERROR(PRODUCT(VLOOKUP(K8,Rates!$B$3:$N$451,13,FALSE),K9,L9),"")),(IFERROR(PRODUCT(VLOOKUP(K8,Rates!$B$3:$N$451,13,FALSE),K9,L9),"")))</f>
        <v/>
      </c>
      <c r="N9" s="49">
        <f>IF(ISBLANK(L7),VLOOKUP($AK$9,$AK$9:$AL$10,1,FALSE),"")</f>
        <v>0.75</v>
      </c>
      <c r="O9" s="48">
        <f>IF(ISBLANK(O7),VLOOKUP($AK$9,$AK$9:$AL$10,1,FALSE),"")</f>
        <v>0.75</v>
      </c>
      <c r="P9" s="39" t="str">
        <f>IF(ISBLANK(L7),(IFERROR(PRODUCT(VLOOKUP(N8,Rates!$B$3:$N$451,13,FALSE),N9,O9),"")),(IFERROR(PRODUCT(VLOOKUP(N8,Rates!$B$3:$N$451,13,FALSE),N9,O9),"")))</f>
        <v/>
      </c>
      <c r="Q9" s="49">
        <f>IF(ISBLANK(O7),VLOOKUP($AK$9,$AK$9:$AL$10,1,FALSE),"")</f>
        <v>0.75</v>
      </c>
      <c r="R9" s="48">
        <f>IF(ISBLANK(R7),VLOOKUP($AK$9,$AK$9:$AL$10,1,FALSE),"")</f>
        <v>0.75</v>
      </c>
      <c r="S9" s="39" t="str">
        <f>IF(ISBLANK(O7),(IFERROR(PRODUCT(VLOOKUP(Q8,Rates!$B$3:$N$451,13,FALSE),Q9,R9),"")),(IFERROR(PRODUCT(VLOOKUP(Q8,Rates!$B$3:$N$451,13,FALSE),Q9,R9),"")))</f>
        <v/>
      </c>
      <c r="T9" s="49">
        <f>IF(ISBLANK(R7),VLOOKUP($AK$9,$AK$9:$AL$10,1,FALSE),"")</f>
        <v>0.75</v>
      </c>
      <c r="U9" s="48">
        <f>IF(ISBLANK(U7),VLOOKUP($AK$9,$AK$9:$AL$10,1,FALSE),"")</f>
        <v>0.75</v>
      </c>
      <c r="V9" s="41" t="str">
        <f>IF(ISBLANK(R7),(IFERROR(PRODUCT(VLOOKUP(T8,Rates!$B$3:$N$451,13,FALSE),T9,U9),"")),(IFERROR(PRODUCT(VLOOKUP(T8,Rates!$B$3:$N$451,13,FALSE),T9,U9),"")))</f>
        <v/>
      </c>
      <c r="W9" s="4"/>
      <c r="X9" s="3"/>
      <c r="Y9" s="3"/>
      <c r="Z9" s="3"/>
      <c r="AA9" s="3"/>
      <c r="AB9" s="1"/>
      <c r="AC9" s="1"/>
      <c r="AD9" s="1"/>
      <c r="AE9" s="1"/>
      <c r="AF9" s="1"/>
      <c r="AG9" s="1"/>
      <c r="AH9" s="1"/>
      <c r="AI9" s="1"/>
      <c r="AJ9" s="1"/>
      <c r="AK9">
        <v>0.75</v>
      </c>
    </row>
    <row r="10" spans="1:37" ht="16" thickBot="1" x14ac:dyDescent="0.25">
      <c r="A10" s="4"/>
      <c r="B10" s="17">
        <f>T6+1</f>
        <v>44535</v>
      </c>
      <c r="C10" s="18"/>
      <c r="D10" s="18"/>
      <c r="E10" s="19">
        <f>B10+1</f>
        <v>44536</v>
      </c>
      <c r="F10" s="18"/>
      <c r="G10" s="20"/>
      <c r="H10" s="21">
        <f>E10+1</f>
        <v>44537</v>
      </c>
      <c r="I10" s="18"/>
      <c r="J10" s="18"/>
      <c r="K10" s="19">
        <f>H10+1</f>
        <v>44538</v>
      </c>
      <c r="L10" s="18"/>
      <c r="M10" s="20"/>
      <c r="N10" s="21">
        <f>K10+1</f>
        <v>44539</v>
      </c>
      <c r="O10" s="18"/>
      <c r="P10" s="18"/>
      <c r="Q10" s="19">
        <f>N10+1</f>
        <v>44540</v>
      </c>
      <c r="R10" s="18"/>
      <c r="S10" s="20"/>
      <c r="T10" s="21">
        <f>Q10+1</f>
        <v>44541</v>
      </c>
      <c r="U10" s="22"/>
      <c r="V10" s="23"/>
      <c r="W10" s="4"/>
      <c r="X10" s="3"/>
      <c r="Y10" s="3"/>
      <c r="Z10" s="3"/>
      <c r="AA10" s="3"/>
      <c r="AB10" s="1"/>
      <c r="AC10" s="1"/>
      <c r="AD10" s="1"/>
      <c r="AE10" s="1"/>
      <c r="AF10" s="1"/>
      <c r="AG10" s="1"/>
      <c r="AH10" s="1"/>
      <c r="AI10" s="1"/>
      <c r="AJ10" s="1"/>
    </row>
    <row r="11" spans="1:37" ht="17" thickTop="1" thickBot="1" x14ac:dyDescent="0.25">
      <c r="A11" s="4"/>
      <c r="B11" s="12"/>
      <c r="C11" s="27"/>
      <c r="D11" s="13"/>
      <c r="E11" s="14"/>
      <c r="F11" s="27"/>
      <c r="G11" s="15"/>
      <c r="H11" s="13"/>
      <c r="I11" s="27"/>
      <c r="J11" s="13"/>
      <c r="K11" s="14"/>
      <c r="L11" s="27"/>
      <c r="M11" s="15"/>
      <c r="N11" s="13"/>
      <c r="O11" s="27"/>
      <c r="P11" s="13"/>
      <c r="Q11" s="14"/>
      <c r="R11" s="27"/>
      <c r="S11" s="15"/>
      <c r="T11" s="13"/>
      <c r="U11" s="90"/>
      <c r="V11" s="16"/>
      <c r="W11" s="4"/>
      <c r="X11" s="3"/>
      <c r="Y11" s="3"/>
      <c r="Z11" s="3"/>
      <c r="AA11" s="3"/>
      <c r="AB11" s="1"/>
      <c r="AC11" s="1"/>
      <c r="AD11" s="1"/>
      <c r="AE11" s="1"/>
      <c r="AF11" s="1"/>
      <c r="AG11" s="1"/>
      <c r="AH11" s="1"/>
      <c r="AI11" s="1"/>
      <c r="AJ11" s="1"/>
    </row>
    <row r="12" spans="1:37" ht="16" thickTop="1" x14ac:dyDescent="0.2">
      <c r="A12" s="4"/>
      <c r="B12" s="150" t="str">
        <f>IF(ISBLANK(C11),(IFERROR(VLOOKUP(U7,Rates!$A$3:$N$451,2,FALSE),"")),(IFERROR(VLOOKUP(C11,Rates!$A$3:$N$451,2,FALSE),"")))</f>
        <v/>
      </c>
      <c r="C12" s="148"/>
      <c r="D12" s="148"/>
      <c r="E12" s="147" t="str">
        <f>IF(ISBLANK(F11),(IFERROR(VLOOKUP(C11,Rates!$A$3:$N$451,2,FALSE),"")),(IFERROR(VLOOKUP(F11,Rates!$A$3:$N$451,2,FALSE),"")))</f>
        <v/>
      </c>
      <c r="F12" s="148"/>
      <c r="G12" s="151"/>
      <c r="H12" s="147" t="str">
        <f>IF(ISBLANK(I11),(IFERROR(VLOOKUP(F11,Rates!$A$3:$N$451,2,FALSE),"")),(IFERROR(VLOOKUP(I11,Rates!$A$3:$N$451,2,FALSE),"")))</f>
        <v/>
      </c>
      <c r="I12" s="148"/>
      <c r="J12" s="151"/>
      <c r="K12" s="147" t="str">
        <f>IF(ISBLANK(L11),(IFERROR(VLOOKUP(I11,Rates!$A$3:$N$451,2,FALSE),"")),(IFERROR(VLOOKUP(L11,Rates!$A$3:$N$451,2,FALSE),"")))</f>
        <v/>
      </c>
      <c r="L12" s="148"/>
      <c r="M12" s="151"/>
      <c r="N12" s="147" t="str">
        <f>IF(ISBLANK(O11),(IFERROR(VLOOKUP(L11,Rates!$A$3:$N$451,2,FALSE),"")),(IFERROR(VLOOKUP(O11,Rates!$A$3:$N$451,2,FALSE),"")))</f>
        <v/>
      </c>
      <c r="O12" s="148"/>
      <c r="P12" s="151"/>
      <c r="Q12" s="147" t="str">
        <f>IF(ISBLANK(R11),(IFERROR(VLOOKUP(O11,Rates!$A$3:$N$451,2,FALSE),"")),(IFERROR(VLOOKUP(R11,Rates!$A$3:$N$451,2,FALSE),"")))</f>
        <v/>
      </c>
      <c r="R12" s="148"/>
      <c r="S12" s="151"/>
      <c r="T12" s="147" t="str">
        <f>IF(ISBLANK(U11),(IFERROR(VLOOKUP(R11,Rates!$A$3:$N$451,2,FALSE),"")),(IFERROR(VLOOKUP(U11,Rates!$A$3:$N$451,2,FALSE),"")))</f>
        <v/>
      </c>
      <c r="U12" s="148"/>
      <c r="V12" s="149"/>
      <c r="W12" s="4"/>
      <c r="X12" s="3"/>
      <c r="Y12" s="3"/>
      <c r="Z12" s="3"/>
      <c r="AA12" s="3"/>
      <c r="AB12" s="1"/>
      <c r="AC12" s="1"/>
      <c r="AD12" s="1"/>
      <c r="AE12" s="1"/>
      <c r="AF12" s="1"/>
      <c r="AG12" s="1"/>
      <c r="AH12" s="1"/>
      <c r="AI12" s="1"/>
      <c r="AJ12" s="1"/>
    </row>
    <row r="13" spans="1:37" x14ac:dyDescent="0.2">
      <c r="A13" s="4"/>
      <c r="B13" s="47">
        <f>IF(ISBLANK(U7),VLOOKUP($AK$9,$AK$9:$AL$10,1,FALSE),"")</f>
        <v>0.75</v>
      </c>
      <c r="C13" s="48">
        <f>IF(ISBLANK(C11),VLOOKUP($AK$9,$AK$9:$AL$10,1,FALSE),"")</f>
        <v>0.75</v>
      </c>
      <c r="D13" s="36" t="str">
        <f>IF(ISBLANK(U7),(IFERROR(PRODUCT(VLOOKUP(B12,Rates!$B$3:$N$451,13,FALSE),B13,C13),"")),(IFERROR(PRODUCT(VLOOKUP(B12,Rates!$B$3:$N$451,13,FALSE),B13,C13),"")))</f>
        <v/>
      </c>
      <c r="E13" s="49">
        <f>IF(ISBLANK(C11),VLOOKUP($AK$9,$AK$9:$AL$10,1,FALSE),"")</f>
        <v>0.75</v>
      </c>
      <c r="F13" s="48">
        <f>IF(ISBLANK(F11),VLOOKUP($AK$9,$AK$9:$AL$10,1,FALSE),"")</f>
        <v>0.75</v>
      </c>
      <c r="G13" s="39" t="str">
        <f>IF(ISBLANK(C11),(IFERROR(PRODUCT(VLOOKUP(E12,Rates!$B$3:$N$451,13,FALSE),E13,F13),"")),(IFERROR(PRODUCT(VLOOKUP(E12,Rates!$B$3:$N$451,13,FALSE),E13,F13),"")))</f>
        <v/>
      </c>
      <c r="H13" s="49">
        <f>IF(ISBLANK(F11),VLOOKUP($AK$9,$AK$9:$AL$10,1,FALSE),"")</f>
        <v>0.75</v>
      </c>
      <c r="I13" s="48">
        <f>IF(ISBLANK(I11),VLOOKUP($AK$9,$AK$9:$AL$10,1,FALSE),"")</f>
        <v>0.75</v>
      </c>
      <c r="J13" s="39" t="str">
        <f>IF(ISBLANK(F11),(IFERROR(PRODUCT(VLOOKUP(H12,Rates!$B$3:$N$451,13,FALSE),H13,I13),"")),(IFERROR(PRODUCT(VLOOKUP(H12,Rates!$B$3:$N$451,13,FALSE),H13,I13),"")))</f>
        <v/>
      </c>
      <c r="K13" s="49">
        <f>IF(ISBLANK(I11),VLOOKUP($AK$9,$AK$9:$AL$10,1,FALSE),"")</f>
        <v>0.75</v>
      </c>
      <c r="L13" s="48">
        <f>IF(ISBLANK(L11),VLOOKUP($AK$9,$AK$9:$AL$10,1,FALSE),"")</f>
        <v>0.75</v>
      </c>
      <c r="M13" s="39" t="str">
        <f>IF(ISBLANK(I11),(IFERROR(PRODUCT(VLOOKUP(K12,Rates!$B$3:$N$451,13,FALSE),K13,L13),"")),(IFERROR(PRODUCT(VLOOKUP(K12,Rates!$B$3:$N$451,13,FALSE),K13,L13),"")))</f>
        <v/>
      </c>
      <c r="N13" s="49">
        <f>IF(ISBLANK(L11),VLOOKUP($AK$9,$AK$9:$AL$10,1,FALSE),"")</f>
        <v>0.75</v>
      </c>
      <c r="O13" s="48">
        <f>IF(ISBLANK(O11),VLOOKUP($AK$9,$AK$9:$AL$10,1,FALSE),"")</f>
        <v>0.75</v>
      </c>
      <c r="P13" s="39" t="str">
        <f>IF(ISBLANK(L11),(IFERROR(PRODUCT(VLOOKUP(N12,Rates!$B$3:$N$451,13,FALSE),N13,O13),"")),(IFERROR(PRODUCT(VLOOKUP(N12,Rates!$B$3:$N$451,13,FALSE),N13,O13),"")))</f>
        <v/>
      </c>
      <c r="Q13" s="49">
        <f>IF(ISBLANK(O11),VLOOKUP($AK$9,$AK$9:$AL$10,1,FALSE),"")</f>
        <v>0.75</v>
      </c>
      <c r="R13" s="48">
        <f>IF(ISBLANK(R11),VLOOKUP($AK$9,$AK$9:$AL$10,1,FALSE),"")</f>
        <v>0.75</v>
      </c>
      <c r="S13" s="39" t="str">
        <f>IF(ISBLANK(O11),(IFERROR(PRODUCT(VLOOKUP(Q12,Rates!$B$3:$N$451,13,FALSE),Q13,R13),"")),(IFERROR(PRODUCT(VLOOKUP(Q12,Rates!$B$3:$N$451,13,FALSE),Q13,R13),"")))</f>
        <v/>
      </c>
      <c r="T13" s="49">
        <f>IF(ISBLANK(R11),VLOOKUP($AK$9,$AK$9:$AL$10,1,FALSE),"")</f>
        <v>0.75</v>
      </c>
      <c r="U13" s="48">
        <f>IF(ISBLANK(U11),VLOOKUP($AK$9,$AK$9:$AL$10,1,FALSE),"")</f>
        <v>0.75</v>
      </c>
      <c r="V13" s="41" t="str">
        <f>IF(ISBLANK(R11),(IFERROR(PRODUCT(VLOOKUP(T12,Rates!$B$3:$N$451,13,FALSE),T13,U13),"")),(IFERROR(PRODUCT(VLOOKUP(T12,Rates!$B$3:$N$451,13,FALSE),T13,U13),"")))</f>
        <v/>
      </c>
      <c r="W13" s="4"/>
      <c r="X13" s="3"/>
      <c r="Y13" s="3"/>
      <c r="Z13" s="3"/>
      <c r="AA13" s="3"/>
      <c r="AB13" s="1"/>
      <c r="AC13" s="1"/>
      <c r="AD13" s="1"/>
      <c r="AE13" s="1"/>
      <c r="AF13" s="1"/>
      <c r="AG13" s="1"/>
      <c r="AH13" s="1"/>
      <c r="AI13" s="1"/>
      <c r="AJ13" s="1"/>
    </row>
    <row r="14" spans="1:37" ht="16" thickBot="1" x14ac:dyDescent="0.25">
      <c r="A14" s="4"/>
      <c r="B14" s="17">
        <f>T10+1</f>
        <v>44542</v>
      </c>
      <c r="C14" s="18"/>
      <c r="D14" s="18"/>
      <c r="E14" s="19">
        <f>B14+1</f>
        <v>44543</v>
      </c>
      <c r="F14" s="18"/>
      <c r="G14" s="20"/>
      <c r="H14" s="21">
        <f>E14+1</f>
        <v>44544</v>
      </c>
      <c r="I14" s="18"/>
      <c r="J14" s="18"/>
      <c r="K14" s="19">
        <f>H14+1</f>
        <v>44545</v>
      </c>
      <c r="L14" s="18"/>
      <c r="M14" s="20"/>
      <c r="N14" s="21">
        <f>K14+1</f>
        <v>44546</v>
      </c>
      <c r="O14" s="18"/>
      <c r="P14" s="18"/>
      <c r="Q14" s="19">
        <f>N14+1</f>
        <v>44547</v>
      </c>
      <c r="R14" s="18"/>
      <c r="S14" s="20"/>
      <c r="T14" s="21">
        <f>Q14+1</f>
        <v>44548</v>
      </c>
      <c r="U14" s="22"/>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c r="G15" s="15"/>
      <c r="H15" s="13"/>
      <c r="I15" s="27"/>
      <c r="J15" s="13"/>
      <c r="K15" s="14"/>
      <c r="L15" s="27"/>
      <c r="M15" s="15"/>
      <c r="N15" s="13"/>
      <c r="O15" s="27"/>
      <c r="P15" s="13"/>
      <c r="Q15" s="14"/>
      <c r="R15" s="27"/>
      <c r="S15" s="15"/>
      <c r="T15" s="13"/>
      <c r="U15" s="90"/>
      <c r="V15" s="16"/>
      <c r="W15" s="4"/>
      <c r="X15" s="4"/>
      <c r="Y15" s="1"/>
      <c r="Z15" s="1"/>
      <c r="AA15" s="1"/>
      <c r="AB15" s="1"/>
      <c r="AC15" s="1"/>
      <c r="AD15" s="1"/>
      <c r="AE15" s="1"/>
      <c r="AF15" s="1"/>
      <c r="AG15" s="1"/>
      <c r="AH15" s="1"/>
      <c r="AI15" s="1"/>
      <c r="AJ15" s="1"/>
    </row>
    <row r="16" spans="1:37" ht="16" thickTop="1" x14ac:dyDescent="0.2">
      <c r="A16" s="4"/>
      <c r="B16" s="150" t="str">
        <f>IF(ISBLANK(C15),(IFERROR(VLOOKUP(U11,Rates!$A$3:$N$451,2,FALSE),"")),(IFERROR(VLOOKUP(C15,Rates!$A$3:$N$451,2,FALSE),"")))</f>
        <v/>
      </c>
      <c r="C16" s="148"/>
      <c r="D16" s="148"/>
      <c r="E16" s="147" t="str">
        <f>IF(ISBLANK(F15),(IFERROR(VLOOKUP(C15,Rates!$A$3:$N$451,2,FALSE),"")),(IFERROR(VLOOKUP(F15,Rates!$A$3:$N$451,2,FALSE),"")))</f>
        <v/>
      </c>
      <c r="F16" s="148"/>
      <c r="G16" s="151"/>
      <c r="H16" s="147" t="str">
        <f>IF(ISBLANK(I15),(IFERROR(VLOOKUP(F15,Rates!$A$3:$N$451,2,FALSE),"")),(IFERROR(VLOOKUP(I15,Rates!$A$3:$N$451,2,FALSE),"")))</f>
        <v/>
      </c>
      <c r="I16" s="148"/>
      <c r="J16" s="151"/>
      <c r="K16" s="147" t="str">
        <f>IF(ISBLANK(L15),(IFERROR(VLOOKUP(I15,Rates!$A$3:$N$451,2,FALSE),"")),(IFERROR(VLOOKUP(L15,Rates!$A$3:$N$451,2,FALSE),"")))</f>
        <v/>
      </c>
      <c r="L16" s="148"/>
      <c r="M16" s="151"/>
      <c r="N16" s="147" t="str">
        <f>IF(ISBLANK(O15),(IFERROR(VLOOKUP(L15,Rates!$A$3:$N$451,2,FALSE),"")),(IFERROR(VLOOKUP(O15,Rates!$A$3:$N$451,2,FALSE),"")))</f>
        <v/>
      </c>
      <c r="O16" s="148"/>
      <c r="P16" s="151"/>
      <c r="Q16" s="147" t="str">
        <f>IF(ISBLANK(R15),(IFERROR(VLOOKUP(O15,Rates!$A$3:$N$451,2,FALSE),"")),(IFERROR(VLOOKUP(R15,Rates!$A$3:$N$451,2,FALSE),"")))</f>
        <v/>
      </c>
      <c r="R16" s="148"/>
      <c r="S16" s="151"/>
      <c r="T16" s="147" t="str">
        <f>IF(ISBLANK(U15),(IFERROR(VLOOKUP(R15,Rates!$A$3:$N$451,2,FALSE),"")),(IFERROR(VLOOKUP(U15,Rates!$A$3:$N$451,2,FALSE),"")))</f>
        <v/>
      </c>
      <c r="U16" s="148"/>
      <c r="V16" s="149"/>
      <c r="W16" s="4"/>
      <c r="X16" s="4"/>
      <c r="Y16" s="1"/>
      <c r="Z16" s="1"/>
      <c r="AA16" s="1"/>
      <c r="AB16" s="1"/>
      <c r="AC16" s="1"/>
      <c r="AD16" s="1"/>
      <c r="AE16" s="1"/>
      <c r="AF16" s="1"/>
      <c r="AG16" s="1"/>
      <c r="AH16" s="1"/>
      <c r="AI16" s="1"/>
      <c r="AJ16" s="1"/>
    </row>
    <row r="17" spans="1:38" x14ac:dyDescent="0.2">
      <c r="A17" s="4"/>
      <c r="B17" s="47">
        <f>IF(ISBLANK(U11),VLOOKUP($AK$9,$AK$9:$AL$10,1,FALSE),"")</f>
        <v>0.75</v>
      </c>
      <c r="C17" s="48">
        <f>IF(ISBLANK(C15),VLOOKUP($AK$9,$AK$9:$AL$10,1,FALSE),"")</f>
        <v>0.75</v>
      </c>
      <c r="D17" s="36" t="str">
        <f>IF(ISBLANK(U11),(IFERROR(PRODUCT(VLOOKUP(B16,Rates!$B$3:$N$451,13,FALSE),B17,C17),"")),(IFERROR(PRODUCT(VLOOKUP(B16,Rates!$B$3:$N$451,13,FALSE),B17,C17),"")))</f>
        <v/>
      </c>
      <c r="E17" s="49">
        <f>IF(ISBLANK(C15),VLOOKUP($AK$9,$AK$9:$AL$10,1,FALSE),"")</f>
        <v>0.75</v>
      </c>
      <c r="F17" s="48">
        <f>IF(ISBLANK(F15),VLOOKUP($AK$9,$AK$9:$AL$10,1,FALSE),"")</f>
        <v>0.75</v>
      </c>
      <c r="G17" s="39" t="str">
        <f>IF(ISBLANK(C15),(IFERROR(PRODUCT(VLOOKUP(E16,Rates!$B$3:$N$451,13,FALSE),E17,F17),"")),(IFERROR(PRODUCT(VLOOKUP(E16,Rates!$B$3:$N$451,13,FALSE),E17,F17),"")))</f>
        <v/>
      </c>
      <c r="H17" s="49">
        <f>IF(ISBLANK(F15),VLOOKUP($AK$9,$AK$9:$AL$10,1,FALSE),"")</f>
        <v>0.75</v>
      </c>
      <c r="I17" s="48">
        <f>IF(ISBLANK(I15),VLOOKUP($AK$9,$AK$9:$AL$10,1,FALSE),"")</f>
        <v>0.75</v>
      </c>
      <c r="J17" s="39" t="str">
        <f>IF(ISBLANK(F15),(IFERROR(PRODUCT(VLOOKUP(H16,Rates!$B$3:$N$451,13,FALSE),H17,I17),"")),(IFERROR(PRODUCT(VLOOKUP(H16,Rates!$B$3:$N$451,13,FALSE),H17,I17),"")))</f>
        <v/>
      </c>
      <c r="K17" s="49">
        <f>IF(ISBLANK(I15),VLOOKUP($AK$9,$AK$9:$AL$10,1,FALSE),"")</f>
        <v>0.75</v>
      </c>
      <c r="L17" s="48">
        <f>IF(ISBLANK(L15),VLOOKUP($AK$9,$AK$9:$AL$10,1,FALSE),"")</f>
        <v>0.75</v>
      </c>
      <c r="M17" s="39" t="str">
        <f>IF(ISBLANK(I15),(IFERROR(PRODUCT(VLOOKUP(K16,Rates!$B$3:$N$451,13,FALSE),K17,L17),"")),(IFERROR(PRODUCT(VLOOKUP(K16,Rates!$B$3:$N$451,13,FALSE),K17,L17),"")))</f>
        <v/>
      </c>
      <c r="N17" s="49">
        <f>IF(ISBLANK(L15),VLOOKUP($AK$9,$AK$9:$AL$10,1,FALSE),"")</f>
        <v>0.75</v>
      </c>
      <c r="O17" s="48">
        <f>IF(ISBLANK(O15),VLOOKUP($AK$9,$AK$9:$AL$10,1,FALSE),"")</f>
        <v>0.75</v>
      </c>
      <c r="P17" s="39" t="str">
        <f>IF(ISBLANK(L15),(IFERROR(PRODUCT(VLOOKUP(N16,Rates!$B$3:$N$451,13,FALSE),N17,O17),"")),(IFERROR(PRODUCT(VLOOKUP(N16,Rates!$B$3:$N$451,13,FALSE),N17,O17),"")))</f>
        <v/>
      </c>
      <c r="Q17" s="49">
        <f>IF(ISBLANK(O15),VLOOKUP($AK$9,$AK$9:$AL$10,1,FALSE),"")</f>
        <v>0.75</v>
      </c>
      <c r="R17" s="48">
        <f>IF(ISBLANK(R15),VLOOKUP($AK$9,$AK$9:$AL$10,1,FALSE),"")</f>
        <v>0.75</v>
      </c>
      <c r="S17" s="39" t="str">
        <f>IF(ISBLANK(O15),(IFERROR(PRODUCT(VLOOKUP(Q16,Rates!$B$3:$N$451,13,FALSE),Q17,R17),"")),(IFERROR(PRODUCT(VLOOKUP(Q16,Rates!$B$3:$N$451,13,FALSE),Q17,R17),"")))</f>
        <v/>
      </c>
      <c r="T17" s="49">
        <f>IF(ISBLANK(R15),VLOOKUP($AK$9,$AK$9:$AL$10,1,FALSE),"")</f>
        <v>0.75</v>
      </c>
      <c r="U17" s="48">
        <f>IF(ISBLANK(U15),VLOOKUP($AK$9,$AK$9:$AL$10,1,FALSE),"")</f>
        <v>0.75</v>
      </c>
      <c r="V17" s="41" t="str">
        <f>IF(ISBLANK(R15),(IFERROR(PRODUCT(VLOOKUP(T16,Rates!$B$3:$N$451,13,FALSE),T17,U17),"")),(IFERROR(PRODUCT(VLOOKUP(T16,Rates!$B$3:$N$451,13,FALSE),T17,U17),"")))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44549</v>
      </c>
      <c r="C18" s="18"/>
      <c r="D18" s="18"/>
      <c r="E18" s="19">
        <f>IF(B18&lt;&gt;"",IF(MONTH(B18)&lt;&gt;MONTH(B18+1),"",B18+1),"")</f>
        <v>44550</v>
      </c>
      <c r="F18" s="18"/>
      <c r="G18" s="20"/>
      <c r="H18" s="21">
        <f>IF(E18&lt;&gt;"",IF(MONTH(E18)&lt;&gt;MONTH(E18+1),"",E18+1),"")</f>
        <v>44551</v>
      </c>
      <c r="I18" s="18"/>
      <c r="J18" s="18"/>
      <c r="K18" s="19">
        <f>IF(H18&lt;&gt;"",IF(MONTH(H18)&lt;&gt;MONTH(H18+1),"",H18+1),"")</f>
        <v>44552</v>
      </c>
      <c r="L18" s="18"/>
      <c r="M18" s="20"/>
      <c r="N18" s="21">
        <f>IF(K18&lt;&gt;"",IF(MONTH(K18)&lt;&gt;MONTH(K18+1),"",K18+1),"")</f>
        <v>44553</v>
      </c>
      <c r="O18" s="18"/>
      <c r="P18" s="18"/>
      <c r="Q18" s="19">
        <f>IF(N18&lt;&gt;"",IF(MONTH(N18)&lt;&gt;MONTH(N18+1),"",N18+1),"")</f>
        <v>44554</v>
      </c>
      <c r="R18" s="18"/>
      <c r="S18" s="20"/>
      <c r="T18" s="21">
        <f>IF(Q18&lt;&gt;"",IF(MONTH(Q18)&lt;&gt;MONTH(Q18+1),"",Q18+1),"")</f>
        <v>44555</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5"/>
      <c r="H19" s="13"/>
      <c r="I19" s="27"/>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6" thickTop="1" x14ac:dyDescent="0.2">
      <c r="A20" s="4"/>
      <c r="B20" s="150" t="str">
        <f>IF(ISBLANK(C19),(IFERROR(VLOOKUP(U15,Rates!$A$3:$N$451,2,FALSE),"")),(IFERROR(VLOOKUP(C19,Rates!$A$3:$N$451,2,FALSE),"")))</f>
        <v/>
      </c>
      <c r="C20" s="148"/>
      <c r="D20" s="148"/>
      <c r="E20" s="147" t="str">
        <f>IF(ISBLANK(F19),(IFERROR(VLOOKUP(C19,Rates!$A$3:$N$451,2,FALSE),"")),(IFERROR(VLOOKUP(F19,Rates!$A$3:$N$451,2,FALSE),"")))</f>
        <v/>
      </c>
      <c r="F20" s="148"/>
      <c r="G20" s="151"/>
      <c r="H20" s="147" t="str">
        <f>IF(ISBLANK(I19),(IFERROR(VLOOKUP(F19,Rates!$A$3:$N$451,2,FALSE),"")),(IFERROR(VLOOKUP(I19,Rates!$A$3:$N$451,2,FALSE),"")))</f>
        <v/>
      </c>
      <c r="I20" s="148"/>
      <c r="J20" s="151"/>
      <c r="K20" s="147" t="str">
        <f>IF(ISBLANK(L19),(IFERROR(VLOOKUP(I19,Rates!$A$3:$N$451,2,FALSE),"")),(IFERROR(VLOOKUP(L19,Rates!$A$3:$N$451,2,FALSE),"")))</f>
        <v/>
      </c>
      <c r="L20" s="148"/>
      <c r="M20" s="151"/>
      <c r="N20" s="147" t="str">
        <f>IF(ISBLANK(O19),(IFERROR(VLOOKUP(L19,Rates!$A$3:$N$451,2,FALSE),"")),(IFERROR(VLOOKUP(O19,Rates!$A$3:$N$451,2,FALSE),"")))</f>
        <v/>
      </c>
      <c r="O20" s="148"/>
      <c r="P20" s="151"/>
      <c r="Q20" s="147" t="str">
        <f>IF(ISBLANK(R19),(IFERROR(VLOOKUP(O19,Rates!$A$3:$N$451,2,FALSE),"")),(IFERROR(VLOOKUP(R19,Rates!$A$3:$N$451,2,FALSE),"")))</f>
        <v/>
      </c>
      <c r="R20" s="148"/>
      <c r="S20" s="151"/>
      <c r="T20" s="147" t="str">
        <f>IF(ISBLANK(U19),(IFERROR(VLOOKUP(R19,Rates!$A$3:$N$451,2,FALSE),"")),(IFERROR(VLOOKUP(U19,Rates!$A$3:$N$451,2,FALSE),"")))</f>
        <v/>
      </c>
      <c r="U20" s="148"/>
      <c r="V20" s="149"/>
      <c r="W20" s="4"/>
      <c r="X20" s="4"/>
      <c r="Y20" s="1"/>
      <c r="Z20" s="1"/>
      <c r="AA20" s="1"/>
      <c r="AB20" s="1"/>
      <c r="AC20" s="1"/>
      <c r="AD20" s="1"/>
      <c r="AE20" s="1"/>
      <c r="AF20" s="1"/>
      <c r="AG20" s="1"/>
      <c r="AH20" s="1"/>
      <c r="AI20" s="1"/>
      <c r="AJ20" s="1"/>
    </row>
    <row r="21" spans="1:38" x14ac:dyDescent="0.2">
      <c r="A21" s="4"/>
      <c r="B21" s="47">
        <f>IF(ISBLANK(U15),VLOOKUP($AK$9,$AK$9:$AL$10,1,FALSE),"")</f>
        <v>0.75</v>
      </c>
      <c r="C21" s="48">
        <f>IF(ISBLANK(C19),VLOOKUP($AK$9,$AK$9:$AL$10,1,FALSE),"")</f>
        <v>0.75</v>
      </c>
      <c r="D21" s="36" t="str">
        <f>IF(ISBLANK(U15),(IFERROR(PRODUCT(VLOOKUP(B20,Rates!$B$3:$N$451,13,FALSE),B21,C21),"")),(IFERROR(PRODUCT(VLOOKUP(B20,Rates!$B$3:$N$451,13,FALSE),B21,C21),"")))</f>
        <v/>
      </c>
      <c r="E21" s="49">
        <f>IF(ISBLANK(C19),VLOOKUP($AK$9,$AK$9:$AL$10,1,FALSE),"")</f>
        <v>0.75</v>
      </c>
      <c r="F21" s="48">
        <f>IF(ISBLANK(F19),VLOOKUP($AK$9,$AK$9:$AL$10,1,FALSE),"")</f>
        <v>0.75</v>
      </c>
      <c r="G21" s="39" t="str">
        <f>IF(ISBLANK(C19),(IFERROR(PRODUCT(VLOOKUP(E20,Rates!$B$3:$N$451,13,FALSE),E21,F21),"")),(IFERROR(PRODUCT(VLOOKUP(E20,Rates!$B$3:$N$451,13,FALSE),E21,F21),"")))</f>
        <v/>
      </c>
      <c r="H21" s="49">
        <f>IF(ISBLANK(F19),VLOOKUP($AK$9,$AK$9:$AL$10,1,FALSE),"")</f>
        <v>0.75</v>
      </c>
      <c r="I21" s="48">
        <f>IF(ISBLANK(I19),VLOOKUP($AK$9,$AK$9:$AL$10,1,FALSE),"")</f>
        <v>0.75</v>
      </c>
      <c r="J21" s="39" t="str">
        <f>IF(ISBLANK(F19),(IFERROR(PRODUCT(VLOOKUP(H20,Rates!$B$3:$N$451,13,FALSE),H21,I21),"")),(IFERROR(PRODUCT(VLOOKUP(H20,Rates!$B$3:$N$451,13,FALSE),H21,I21),"")))</f>
        <v/>
      </c>
      <c r="K21" s="49">
        <f>IF(ISBLANK(I19),VLOOKUP($AK$9,$AK$9:$AL$10,1,FALSE),"")</f>
        <v>0.75</v>
      </c>
      <c r="L21" s="48">
        <f>IF(ISBLANK(L19),VLOOKUP($AK$9,$AK$9:$AL$10,1,FALSE),"")</f>
        <v>0.75</v>
      </c>
      <c r="M21" s="39" t="str">
        <f>IF(ISBLANK(I19),(IFERROR(PRODUCT(VLOOKUP(K20,Rates!$B$3:$N$451,13,FALSE),K21,L21),"")),(IFERROR(PRODUCT(VLOOKUP(K20,Rates!$B$3:$N$451,13,FALSE),K21,L21),"")))</f>
        <v/>
      </c>
      <c r="N21" s="49">
        <f>IF(ISBLANK(L19),VLOOKUP($AK$9,$AK$9:$AL$10,1,FALSE),"")</f>
        <v>0.75</v>
      </c>
      <c r="O21" s="48">
        <f>IF(ISBLANK(O19),VLOOKUP($AK$9,$AK$9:$AL$10,1,FALSE),"")</f>
        <v>0.75</v>
      </c>
      <c r="P21" s="39" t="str">
        <f>IF(ISBLANK(L19),(IFERROR(PRODUCT(VLOOKUP(N20,Rates!$B$3:$N$451,13,FALSE),N21,O21),"")),(IFERROR(PRODUCT(VLOOKUP(N20,Rates!$B$3:$N$451,13,FALSE),N21,O21),"")))</f>
        <v/>
      </c>
      <c r="Q21" s="49">
        <f>IF(ISBLANK(O19),VLOOKUP($AK$9,$AK$9:$AL$10,1,FALSE),"")</f>
        <v>0.75</v>
      </c>
      <c r="R21" s="48">
        <f>IF(ISBLANK(R19),VLOOKUP($AK$9,$AK$9:$AL$10,1,FALSE),"")</f>
        <v>0.75</v>
      </c>
      <c r="S21" s="39" t="str">
        <f>IF(ISBLANK(O19),(IFERROR(PRODUCT(VLOOKUP(Q20,Rates!$B$3:$N$451,13,FALSE),Q21,R21),"")),(IFERROR(PRODUCT(VLOOKUP(Q20,Rates!$B$3:$N$451,13,FALSE),Q21,R21),"")))</f>
        <v/>
      </c>
      <c r="T21" s="49">
        <f>IF(ISBLANK(R19),VLOOKUP($AK$9,$AK$9:$AL$10,1,FALSE),"")</f>
        <v>0.75</v>
      </c>
      <c r="U21" s="48">
        <f>IF(ISBLANK(U19),VLOOKUP($AK$9,$AK$9:$AL$10,1,FALSE),"")</f>
        <v>0.75</v>
      </c>
      <c r="V21" s="41" t="str">
        <f>IF(ISBLANK(R19),(IFERROR(PRODUCT(VLOOKUP(T20,Rates!$B$3:$N$451,13,FALSE),T21,U21),"")),(IFERROR(PRODUCT(VLOOKUP(T20,Rates!$B$3:$N$451,13,FALSE),T21,U21),"")))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44556</v>
      </c>
      <c r="C22" s="18"/>
      <c r="D22" s="18"/>
      <c r="E22" s="19">
        <f>IF(B22&lt;&gt;"",IF(MONTH(B22)&lt;&gt;MONTH(B22+1),"",B22+1),"")</f>
        <v>44557</v>
      </c>
      <c r="F22" s="18"/>
      <c r="G22" s="20"/>
      <c r="H22" s="21">
        <f>IF(E22&lt;&gt;"",IF(MONTH(E22)&lt;&gt;MONTH(E22+1),"",E22+1),"")</f>
        <v>44558</v>
      </c>
      <c r="I22" s="18"/>
      <c r="J22" s="18"/>
      <c r="K22" s="19">
        <f t="shared" ref="K22" si="0">IF(H22&lt;&gt;"",IF(MONTH(H22)&lt;&gt;MONTH(H22+1),"",H22+1),"")</f>
        <v>44559</v>
      </c>
      <c r="L22" s="18"/>
      <c r="M22" s="20"/>
      <c r="N22" s="21">
        <f t="shared" ref="N22" si="1">IF(K22&lt;&gt;"",IF(MONTH(K22)&lt;&gt;MONTH(K22+1),"",K22+1),"")</f>
        <v>44560</v>
      </c>
      <c r="O22" s="18"/>
      <c r="P22" s="18"/>
      <c r="Q22" s="19">
        <f t="shared" ref="Q22" si="2">IF(N22&lt;&gt;"",IF(MONTH(N22)&lt;&gt;MONTH(N22+1),"",N22+1),"")</f>
        <v>44561</v>
      </c>
      <c r="R22" s="18"/>
      <c r="S22" s="18"/>
      <c r="T22" s="19">
        <v>44562</v>
      </c>
      <c r="U22" s="18"/>
      <c r="V22" s="32"/>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5"/>
      <c r="H23" s="13"/>
      <c r="I23" s="27"/>
      <c r="J23" s="13"/>
      <c r="K23" s="14"/>
      <c r="L23" s="27"/>
      <c r="M23" s="15"/>
      <c r="N23" s="13"/>
      <c r="O23" s="27"/>
      <c r="P23" s="13"/>
      <c r="Q23" s="14"/>
      <c r="R23" s="27"/>
      <c r="S23" s="13"/>
      <c r="T23" s="14"/>
      <c r="U23" s="29"/>
      <c r="V23" s="33"/>
      <c r="W23" s="4"/>
      <c r="X23" s="4"/>
      <c r="Y23" s="1"/>
      <c r="Z23" s="1"/>
      <c r="AA23" s="1"/>
      <c r="AB23" s="1"/>
      <c r="AC23" s="1"/>
      <c r="AD23" s="1"/>
      <c r="AE23" s="1"/>
      <c r="AF23" s="1"/>
      <c r="AG23" s="1"/>
      <c r="AH23" s="1"/>
      <c r="AI23" s="1"/>
      <c r="AJ23" s="1"/>
    </row>
    <row r="24" spans="1:38" ht="16" thickTop="1" x14ac:dyDescent="0.2">
      <c r="A24" s="4"/>
      <c r="B24" s="150" t="str">
        <f>IF(ISBLANK(C23),(IFERROR(VLOOKUP(U19,Rates!$A$3:$N$451,2,FALSE),"")),(IFERROR(VLOOKUP(C23,Rates!$A$3:$N$451,2,FALSE),"")))</f>
        <v/>
      </c>
      <c r="C24" s="148"/>
      <c r="D24" s="148"/>
      <c r="E24" s="147" t="str">
        <f>IF(ISBLANK(F23),(IFERROR(VLOOKUP(C23,Rates!$A$3:$N$451,2,FALSE),"")),(IFERROR(VLOOKUP(F23,Rates!$A$3:$N$451,2,FALSE),"")))</f>
        <v/>
      </c>
      <c r="F24" s="148"/>
      <c r="G24" s="151"/>
      <c r="H24" s="147" t="str">
        <f>IF(ISBLANK(I23),(IFERROR(VLOOKUP(F23,Rates!$A$3:$N$451,2,FALSE),"")),(IFERROR(VLOOKUP(I23,Rates!$A$3:$N$451,2,FALSE),"")))</f>
        <v/>
      </c>
      <c r="I24" s="148"/>
      <c r="J24" s="151"/>
      <c r="K24" s="147" t="str">
        <f>IF(ISBLANK(L23),(IFERROR(VLOOKUP(I23,Rates!$A$3:$N$451,2,FALSE),"")),(IFERROR(VLOOKUP(L23,Rates!$A$3:$N$451,2,FALSE),"")))</f>
        <v/>
      </c>
      <c r="L24" s="148"/>
      <c r="M24" s="151"/>
      <c r="N24" s="147" t="str">
        <f>IF(ISBLANK(O23),(IFERROR(VLOOKUP(L23,Rates!$A$3:$N$451,2,FALSE),"")),(IFERROR(VLOOKUP(O23,Rates!$A$3:$N$451,2,FALSE),"")))</f>
        <v/>
      </c>
      <c r="O24" s="148"/>
      <c r="P24" s="148"/>
      <c r="Q24" s="147" t="str">
        <f>IF(ISBLANK(R23),(IFERROR(VLOOKUP(O23,Rates!$A$3:$N$451,2,FALSE),"")),(IFERROR(VLOOKUP(R23,Rates!$A$3:$N$451,2,FALSE),"")))</f>
        <v/>
      </c>
      <c r="R24" s="148"/>
      <c r="S24" s="148"/>
      <c r="T24" s="147" t="str">
        <f>IF(ISBLANK(U23),(IFERROR(VLOOKUP(R23,Rates!$A$3:$N$451,2,FALSE),"")),(IFERROR(VLOOKUP(U23,Rates!$A$3:$N$451,2,FALSE),"")))</f>
        <v/>
      </c>
      <c r="U24" s="148"/>
      <c r="V24" s="149"/>
      <c r="W24" s="4"/>
      <c r="X24" s="4"/>
      <c r="Y24" s="1"/>
      <c r="Z24" s="1"/>
      <c r="AA24" s="1"/>
      <c r="AB24" s="1"/>
      <c r="AC24" s="1"/>
      <c r="AD24" s="1"/>
      <c r="AE24" s="1"/>
      <c r="AF24" s="1"/>
      <c r="AG24" s="1"/>
      <c r="AH24" s="1"/>
      <c r="AI24" s="1"/>
      <c r="AJ24" s="1"/>
    </row>
    <row r="25" spans="1:38" ht="16" thickBot="1" x14ac:dyDescent="0.25">
      <c r="A25" s="4"/>
      <c r="B25" s="45">
        <f>IF(ISBLANK(U19),VLOOKUP($AK$9,$AK$9:$AL$10,1,FALSE),"")</f>
        <v>0.75</v>
      </c>
      <c r="C25" s="46">
        <f>IF(ISBLANK(C23),VLOOKUP($AK$9,$AK$9:$AL$10,1,FALSE),"")</f>
        <v>0.75</v>
      </c>
      <c r="D25" s="42" t="str">
        <f>IF(ISBLANK(U19),(IFERROR(PRODUCT(VLOOKUP(B24,Rates!$B$3:$N$451,13,FALSE),B25,C25),"")),(IFERROR(PRODUCT(VLOOKUP(B24,Rates!$B$3:$N$451,13,FALSE),B25,C25),"")))</f>
        <v/>
      </c>
      <c r="E25" s="52">
        <f>IF(ISBLANK(C23),VLOOKUP($AK$9,$AK$9:$AL$10,1,FALSE),"")</f>
        <v>0.75</v>
      </c>
      <c r="F25" s="46">
        <f>IF(ISBLANK(F23),VLOOKUP($AK$9,$AK$9:$AL$10,1,FALSE),"")</f>
        <v>0.75</v>
      </c>
      <c r="G25" s="43" t="str">
        <f>IF(ISBLANK(C23),(IFERROR(PRODUCT(VLOOKUP(E24,Rates!$B$3:$N$451,13,FALSE),E25,F25),"")),(IFERROR(PRODUCT(VLOOKUP(E24,Rates!$B$3:$N$451,13,FALSE),E25,F25),"")))</f>
        <v/>
      </c>
      <c r="H25" s="52">
        <f>IF(ISBLANK(F23),VLOOKUP($AK$9,$AK$9:$AL$10,1,FALSE),"")</f>
        <v>0.75</v>
      </c>
      <c r="I25" s="46">
        <f>IF(ISBLANK(I23),VLOOKUP($AK$9,$AK$9:$AL$10,1,FALSE),"")</f>
        <v>0.75</v>
      </c>
      <c r="J25" s="43" t="str">
        <f>IF(ISBLANK(F23),(IFERROR(PRODUCT(VLOOKUP(H24,Rates!$B$3:$N$451,13,FALSE),H25,I25),"")),(IFERROR(PRODUCT(VLOOKUP(H24,Rates!$B$3:$N$451,13,FALSE),H25,I25),"")))</f>
        <v/>
      </c>
      <c r="K25" s="52">
        <f>IF(ISBLANK(I23),VLOOKUP($AK$9,$AK$9:$AL$10,1,FALSE),"")</f>
        <v>0.75</v>
      </c>
      <c r="L25" s="46">
        <f>IF(ISBLANK(L23),VLOOKUP($AK$9,$AK$9:$AL$10,1,FALSE),"")</f>
        <v>0.75</v>
      </c>
      <c r="M25" s="43" t="str">
        <f>IF(ISBLANK(I23),(IFERROR(PRODUCT(VLOOKUP(K24,Rates!$B$3:$N$451,13,FALSE),K25,L25),"")),(IFERROR(PRODUCT(VLOOKUP(K24,Rates!$B$3:$N$451,13,FALSE),K25,L25),"")))</f>
        <v/>
      </c>
      <c r="N25" s="52">
        <f>IF(ISBLANK(L23),VLOOKUP($AK$9,$AK$9:$AL$10,1,FALSE),"")</f>
        <v>0.75</v>
      </c>
      <c r="O25" s="46">
        <f>IF(ISBLANK(O23),VLOOKUP($AK$9,$AK$9:$AL$10,1,FALSE),"")</f>
        <v>0.75</v>
      </c>
      <c r="P25" s="42" t="str">
        <f>IF(ISBLANK(L23),(IFERROR(PRODUCT(VLOOKUP(N24,Rates!$B$3:$N$451,13,FALSE),N25,O25),"")),(IFERROR(PRODUCT(VLOOKUP(N24,Rates!$B$3:$N$451,13,FALSE),N25,O25),"")))</f>
        <v/>
      </c>
      <c r="Q25" s="52">
        <f>IF(ISBLANK(O23),VLOOKUP($AK$9,$AK$9:$AL$10,1,FALSE),"")</f>
        <v>0.75</v>
      </c>
      <c r="R25" s="46">
        <f>IF(ISBLANK(R23),VLOOKUP($AK$9,$AK$9:$AL$10,1,FALSE),"")</f>
        <v>0.75</v>
      </c>
      <c r="S25" s="42" t="str">
        <f>IF(ISBLANK(O23),(IFERROR(PRODUCT(VLOOKUP(Q24,Rates!$B$3:$N$451,13,FALSE),Q25,R25),"")),(IFERROR(PRODUCT(VLOOKUP(Q24,Rates!$B$3:$N$451,13,FALSE),Q25,R25),"")))</f>
        <v/>
      </c>
      <c r="T25" s="52">
        <f>IF(ISBLANK(R23),VLOOKUP($AK$9,$AK$9:$AL$10,1,FALSE),"")</f>
        <v>0.75</v>
      </c>
      <c r="U25" s="46">
        <f>IF(ISBLANK(U23),VLOOKUP($AK$9,$AK$9:$AL$10,1,FALSE),"")</f>
        <v>0.75</v>
      </c>
      <c r="V25" s="44" t="str">
        <f>IF(ISBLANK(R23),(IFERROR(PRODUCT(VLOOKUP(T24,Rates!$B$3:$N$451,13,FALSE),T25,U25),"")),(IFERROR(PRODUCT(VLOOKUP(T24,Rates!$B$3:$N$451,13,FALSE),T25,U25),"")))</f>
        <v/>
      </c>
      <c r="W25" s="4"/>
      <c r="X25" s="4"/>
      <c r="Y25" s="1"/>
      <c r="Z25" s="1"/>
      <c r="AA25" s="1"/>
      <c r="AB25" s="1"/>
      <c r="AC25" s="1"/>
      <c r="AD25" s="1"/>
      <c r="AE25" s="1"/>
      <c r="AF25" s="1"/>
      <c r="AG25" s="1"/>
      <c r="AH25" s="1"/>
      <c r="AI25" s="1"/>
      <c r="AJ25" s="1"/>
    </row>
    <row r="26" spans="1:38" x14ac:dyDescent="0.2">
      <c r="A26" s="1"/>
      <c r="B26" s="1"/>
      <c r="C26" s="1"/>
      <c r="D26" s="1"/>
      <c r="E26" s="1"/>
      <c r="F26" s="1"/>
      <c r="G26" s="1"/>
      <c r="H26" s="1"/>
      <c r="I26" s="1"/>
      <c r="J26" s="1"/>
      <c r="K26" s="1"/>
      <c r="L26" s="1"/>
      <c r="M26" s="1"/>
      <c r="N26" s="1"/>
      <c r="O26" s="1"/>
      <c r="P26" s="25"/>
      <c r="Q26" s="24"/>
      <c r="R26" s="25"/>
      <c r="S26" s="25"/>
      <c r="T26" s="24"/>
      <c r="U26" s="25"/>
      <c r="V26" s="26"/>
      <c r="W26" s="1"/>
      <c r="X26" s="1"/>
      <c r="Y26" s="1"/>
      <c r="Z26" s="1"/>
      <c r="AA26" s="1"/>
      <c r="AB26" s="1"/>
      <c r="AC26" s="1"/>
      <c r="AD26" s="1"/>
      <c r="AE26" s="1"/>
      <c r="AF26" s="1"/>
      <c r="AG26" s="1"/>
      <c r="AH26" s="1"/>
      <c r="AI26" s="1"/>
      <c r="AJ26" s="1"/>
      <c r="AK26" s="1"/>
      <c r="AL26" s="1"/>
    </row>
    <row r="27" spans="1:38" x14ac:dyDescent="0.2">
      <c r="A27" s="1"/>
      <c r="B27" s="1"/>
      <c r="C27" s="1"/>
      <c r="D27" s="1"/>
      <c r="E27" s="1"/>
      <c r="F27" s="1"/>
      <c r="G27" s="1"/>
      <c r="H27" s="1"/>
      <c r="I27" s="1"/>
      <c r="J27" s="1"/>
      <c r="K27" s="1"/>
      <c r="L27" s="1"/>
      <c r="M27" s="1"/>
      <c r="N27" s="1"/>
      <c r="O27" s="1"/>
      <c r="P27" s="26"/>
      <c r="Q27" s="26"/>
      <c r="R27" s="26"/>
      <c r="S27" s="26"/>
      <c r="T27" s="26"/>
      <c r="U27" s="26"/>
      <c r="V27" s="26"/>
      <c r="W27" s="1"/>
      <c r="X27" s="1"/>
      <c r="Y27" s="1"/>
      <c r="Z27" s="1"/>
      <c r="AA27" s="1"/>
      <c r="AB27" s="1"/>
      <c r="AC27" s="1"/>
      <c r="AD27" s="1"/>
      <c r="AE27" s="1"/>
      <c r="AF27" s="1"/>
      <c r="AG27" s="1"/>
      <c r="AH27" s="1"/>
      <c r="AI27" s="1"/>
      <c r="AJ27" s="1"/>
      <c r="AK27" s="1"/>
      <c r="AL27" s="1"/>
    </row>
    <row r="28" spans="1:38" x14ac:dyDescent="0.2">
      <c r="A28" s="1"/>
      <c r="B28" s="1"/>
      <c r="C28" s="1"/>
      <c r="D28" s="1"/>
      <c r="E28" s="1"/>
      <c r="F28" s="1"/>
      <c r="G28" s="1"/>
      <c r="H28" s="1"/>
      <c r="I28" s="1"/>
      <c r="J28" s="1"/>
      <c r="K28" s="1"/>
      <c r="L28" s="1"/>
      <c r="M28" s="1"/>
      <c r="N28" s="1"/>
      <c r="O28" s="1"/>
      <c r="P28" s="26"/>
      <c r="Q28" s="26"/>
      <c r="R28" s="26"/>
      <c r="S28" s="26"/>
      <c r="T28" s="26"/>
      <c r="U28" s="26"/>
      <c r="V28" s="26"/>
      <c r="W28" s="1"/>
      <c r="X28" s="1"/>
      <c r="Y28" s="1"/>
      <c r="Z28" s="1"/>
      <c r="AA28" s="1"/>
      <c r="AB28" s="1"/>
      <c r="AC28" s="1"/>
      <c r="AD28" s="1"/>
      <c r="AE28" s="1"/>
      <c r="AF28" s="1"/>
      <c r="AG28" s="1"/>
      <c r="AH28" s="1"/>
      <c r="AI28" s="1"/>
      <c r="AJ28" s="1"/>
      <c r="AK28" s="1"/>
      <c r="AL28" s="1"/>
    </row>
    <row r="29" spans="1:38" x14ac:dyDescent="0.2">
      <c r="A29" s="1"/>
      <c r="B29" s="1"/>
      <c r="C29" s="1"/>
      <c r="D29" s="1"/>
      <c r="E29" s="1"/>
      <c r="F29" s="1"/>
      <c r="G29" s="1"/>
      <c r="H29" s="1"/>
      <c r="I29" s="1"/>
      <c r="J29" s="1"/>
      <c r="K29" s="1"/>
      <c r="L29" s="1"/>
      <c r="M29" s="1"/>
      <c r="N29" s="1"/>
      <c r="O29" s="1"/>
      <c r="P29" s="4"/>
      <c r="Q29" s="4"/>
      <c r="R29" s="4"/>
      <c r="S29" s="4"/>
      <c r="T29" s="4"/>
      <c r="U29" s="4"/>
      <c r="V29" s="4"/>
      <c r="W29" s="1"/>
      <c r="X29" s="1"/>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55"/>
      <c r="Q31" s="155"/>
      <c r="R31" s="155"/>
      <c r="S31" s="155"/>
      <c r="T31" s="155"/>
      <c r="U31" s="155"/>
      <c r="V31" s="155"/>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46" t="s">
        <v>850</v>
      </c>
      <c r="Q32" s="146"/>
      <c r="R32" s="146"/>
      <c r="S32" s="146"/>
      <c r="T32" s="146"/>
      <c r="U32" s="146"/>
      <c r="V32" s="146"/>
      <c r="W32" s="146"/>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sheetData>
  <sheetProtection algorithmName="SHA-512" hashValue="qQYhTc0x8IWqjqaMI8c64s4pbuPq0ILTu/xlNeS0ZGhZyd9JH+B9evcrHRlj8evIxWJRH3cu/BT+WbwexfrCSg==" saltValue="KL4CVE67sSOvccj4Jr08jA==" spinCount="100000" sheet="1" selectLockedCells="1"/>
  <protectedRanges>
    <protectedRange sqref="C11 F11 I11 L11 O11 R11 U11 C15 F15 I15 L15 O15 R15 U15 C19 F19 I19 L19 O19 R19 U19 C23 F23 I23 L23 O23 R7 U7 I7 O7 L7 R23" name="Range1"/>
  </protectedRanges>
  <mergeCells count="48">
    <mergeCell ref="T5:V5"/>
    <mergeCell ref="T16:V16"/>
    <mergeCell ref="Q20:S20"/>
    <mergeCell ref="T20:V20"/>
    <mergeCell ref="N20:P20"/>
    <mergeCell ref="Q16:S16"/>
    <mergeCell ref="U1:W1"/>
    <mergeCell ref="T8:V8"/>
    <mergeCell ref="B4:V4"/>
    <mergeCell ref="B8:D8"/>
    <mergeCell ref="E8:G8"/>
    <mergeCell ref="H8:J8"/>
    <mergeCell ref="K8:M8"/>
    <mergeCell ref="N8:P8"/>
    <mergeCell ref="Q8:S8"/>
    <mergeCell ref="B5:D5"/>
    <mergeCell ref="E5:G5"/>
    <mergeCell ref="H5:J5"/>
    <mergeCell ref="A1:C1"/>
    <mergeCell ref="S1:T1"/>
    <mergeCell ref="K5:M5"/>
    <mergeCell ref="N5:P5"/>
    <mergeCell ref="B16:D16"/>
    <mergeCell ref="E16:G16"/>
    <mergeCell ref="H16:J16"/>
    <mergeCell ref="K16:M16"/>
    <mergeCell ref="N16:P16"/>
    <mergeCell ref="E12:G12"/>
    <mergeCell ref="H12:J12"/>
    <mergeCell ref="K12:M12"/>
    <mergeCell ref="N12:P12"/>
    <mergeCell ref="Q5:S5"/>
    <mergeCell ref="B12:D12"/>
    <mergeCell ref="Q12:S12"/>
    <mergeCell ref="T12:V12"/>
    <mergeCell ref="P32:W32"/>
    <mergeCell ref="B24:D24"/>
    <mergeCell ref="E24:G24"/>
    <mergeCell ref="H24:J24"/>
    <mergeCell ref="H20:J20"/>
    <mergeCell ref="K20:M20"/>
    <mergeCell ref="K24:M24"/>
    <mergeCell ref="N24:P24"/>
    <mergeCell ref="Q24:S24"/>
    <mergeCell ref="T24:V24"/>
    <mergeCell ref="B20:D20"/>
    <mergeCell ref="E20:G20"/>
    <mergeCell ref="P31:V31"/>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89593-52AE-4B14-93CC-8673A96B9A14}">
  <dimension ref="A2:U189"/>
  <sheetViews>
    <sheetView showGridLines="0" showRowColHeaders="0" zoomScale="109" zoomScaleNormal="109" zoomScaleSheetLayoutView="180" workbookViewId="0">
      <selection activeCell="C11" sqref="C11"/>
    </sheetView>
  </sheetViews>
  <sheetFormatPr baseColWidth="10" defaultColWidth="8.83203125" defaultRowHeight="15" x14ac:dyDescent="0.2"/>
  <cols>
    <col min="1" max="2" width="6" customWidth="1"/>
    <col min="3" max="4" width="6" style="84" customWidth="1"/>
    <col min="5" max="5" width="6.83203125" customWidth="1"/>
    <col min="6" max="6" width="2.5" customWidth="1"/>
    <col min="7" max="8" width="6" customWidth="1"/>
    <col min="9" max="10" width="6" style="84" customWidth="1"/>
    <col min="11" max="11" width="6.83203125" customWidth="1"/>
    <col min="12" max="12" width="2.5" customWidth="1"/>
    <col min="13" max="13" width="5.6640625" customWidth="1"/>
    <col min="14" max="14" width="5.5" customWidth="1"/>
    <col min="15" max="16" width="5.5" style="84" customWidth="1"/>
    <col min="17" max="17" width="6.83203125" customWidth="1"/>
  </cols>
  <sheetData>
    <row r="2" spans="1:21" x14ac:dyDescent="0.2">
      <c r="N2" s="191" t="s">
        <v>770</v>
      </c>
      <c r="O2" s="191"/>
      <c r="P2" s="191"/>
      <c r="Q2" s="191"/>
    </row>
    <row r="3" spans="1:21" x14ac:dyDescent="0.2">
      <c r="N3" s="192" t="s">
        <v>769</v>
      </c>
      <c r="O3" s="192"/>
      <c r="P3" s="192"/>
      <c r="Q3" s="192"/>
    </row>
    <row r="6" spans="1:21" x14ac:dyDescent="0.2">
      <c r="A6" s="73"/>
      <c r="B6" s="73"/>
      <c r="C6" s="85"/>
      <c r="D6" s="85"/>
      <c r="E6" s="73"/>
      <c r="F6" s="73"/>
      <c r="G6" s="73"/>
      <c r="H6" s="195" t="s">
        <v>828</v>
      </c>
      <c r="I6" s="195"/>
      <c r="J6" s="195"/>
      <c r="K6" s="195"/>
      <c r="L6" s="195"/>
      <c r="M6" s="193">
        <f>SUM(JAN!U1,FEB!U1,MAR!U1,APR!U1,MAY!U1,JUN!U1,JUL!U1,AUG!U1,SEP!U1,OCT!U1,NOV!U1,DEC!U1)</f>
        <v>0</v>
      </c>
      <c r="N6" s="194"/>
      <c r="O6" s="194"/>
      <c r="P6" s="194"/>
      <c r="Q6" s="194"/>
    </row>
    <row r="7" spans="1:21" x14ac:dyDescent="0.2">
      <c r="A7" s="73"/>
      <c r="B7" s="73"/>
      <c r="C7" s="85"/>
      <c r="D7" s="85"/>
      <c r="E7" s="73"/>
      <c r="F7" s="73"/>
      <c r="G7" s="73"/>
      <c r="H7" s="195"/>
      <c r="I7" s="195"/>
      <c r="J7" s="195"/>
      <c r="K7" s="195"/>
      <c r="L7" s="195"/>
      <c r="M7" s="194"/>
      <c r="N7" s="194"/>
      <c r="O7" s="194"/>
      <c r="P7" s="194"/>
      <c r="Q7" s="194"/>
    </row>
    <row r="9" spans="1:21" ht="15" customHeight="1" x14ac:dyDescent="0.2">
      <c r="A9" s="190" t="s">
        <v>771</v>
      </c>
      <c r="B9" s="190"/>
      <c r="C9" s="190"/>
      <c r="D9" s="190"/>
      <c r="E9" s="190"/>
      <c r="F9" s="190"/>
      <c r="G9" s="190"/>
      <c r="H9" s="190"/>
      <c r="I9" s="190"/>
      <c r="J9" s="190"/>
      <c r="K9" s="190"/>
      <c r="L9" s="190"/>
      <c r="M9" s="190"/>
      <c r="N9" s="190"/>
      <c r="O9" s="190"/>
      <c r="P9" s="190"/>
      <c r="Q9" s="190"/>
    </row>
    <row r="10" spans="1:21" x14ac:dyDescent="0.2">
      <c r="A10" s="190"/>
      <c r="B10" s="190"/>
      <c r="C10" s="190"/>
      <c r="D10" s="190"/>
      <c r="E10" s="190"/>
      <c r="F10" s="190"/>
      <c r="G10" s="190"/>
      <c r="H10" s="190"/>
      <c r="I10" s="190"/>
      <c r="J10" s="190"/>
      <c r="K10" s="190"/>
      <c r="L10" s="190"/>
      <c r="M10" s="190"/>
      <c r="N10" s="190"/>
      <c r="O10" s="190"/>
      <c r="P10" s="190"/>
      <c r="Q10" s="190"/>
    </row>
    <row r="11" spans="1:21" ht="13" customHeight="1" x14ac:dyDescent="0.2">
      <c r="A11" s="190"/>
      <c r="B11" s="190"/>
      <c r="C11" s="190"/>
      <c r="D11" s="190"/>
      <c r="E11" s="190"/>
      <c r="F11" s="190"/>
      <c r="G11" s="190"/>
      <c r="H11" s="190"/>
      <c r="I11" s="190"/>
      <c r="J11" s="190"/>
      <c r="K11" s="190"/>
      <c r="L11" s="190"/>
      <c r="M11" s="190"/>
      <c r="N11" s="190"/>
      <c r="O11" s="190"/>
      <c r="P11" s="190"/>
      <c r="Q11" s="190"/>
    </row>
    <row r="12" spans="1:21" ht="6.5" customHeight="1" thickBot="1" x14ac:dyDescent="0.25"/>
    <row r="13" spans="1:21" ht="15.75" customHeight="1" thickBot="1" x14ac:dyDescent="0.25">
      <c r="A13" s="179" t="s">
        <v>772</v>
      </c>
      <c r="B13" s="180"/>
      <c r="C13" s="180"/>
      <c r="D13" s="180"/>
      <c r="E13" s="181"/>
      <c r="G13" s="179" t="s">
        <v>781</v>
      </c>
      <c r="H13" s="180"/>
      <c r="I13" s="180"/>
      <c r="J13" s="180"/>
      <c r="K13" s="181"/>
      <c r="M13" s="179" t="s">
        <v>782</v>
      </c>
      <c r="N13" s="180"/>
      <c r="O13" s="180"/>
      <c r="P13" s="180"/>
      <c r="Q13" s="181"/>
      <c r="S13" s="1"/>
      <c r="T13" s="1"/>
      <c r="U13" s="1"/>
    </row>
    <row r="14" spans="1:21" ht="15.75" customHeight="1" thickBot="1" x14ac:dyDescent="0.25">
      <c r="A14" s="67" t="s">
        <v>773</v>
      </c>
      <c r="B14" s="68" t="s">
        <v>774</v>
      </c>
      <c r="C14" s="182" t="s">
        <v>775</v>
      </c>
      <c r="D14" s="183"/>
      <c r="E14" s="69" t="s">
        <v>776</v>
      </c>
      <c r="G14" s="67" t="s">
        <v>773</v>
      </c>
      <c r="H14" s="68" t="s">
        <v>774</v>
      </c>
      <c r="I14" s="182" t="s">
        <v>775</v>
      </c>
      <c r="J14" s="183"/>
      <c r="K14" s="69" t="s">
        <v>776</v>
      </c>
      <c r="M14" s="67" t="s">
        <v>773</v>
      </c>
      <c r="N14" s="68" t="s">
        <v>774</v>
      </c>
      <c r="O14" s="182" t="s">
        <v>775</v>
      </c>
      <c r="P14" s="183"/>
      <c r="Q14" s="69" t="s">
        <v>776</v>
      </c>
      <c r="S14" s="1"/>
      <c r="T14" s="1"/>
      <c r="U14" s="1"/>
    </row>
    <row r="15" spans="1:21" ht="15" customHeight="1" thickBot="1" x14ac:dyDescent="0.25">
      <c r="A15" s="70">
        <v>1</v>
      </c>
      <c r="B15" s="71" t="str">
        <f>IFERROR(VLOOKUP(C15,Rates!$B$2:$O$451,14,FALSE),"")</f>
        <v/>
      </c>
      <c r="C15" s="184" t="str">
        <f>JAN!$Q$8</f>
        <v/>
      </c>
      <c r="D15" s="185"/>
      <c r="E15" s="76" t="str">
        <f>JAN!$S$9</f>
        <v/>
      </c>
      <c r="G15" s="70">
        <v>43132</v>
      </c>
      <c r="H15" s="71" t="str">
        <f>IFERROR(VLOOKUP(I15,Rates!$B$2:$O$451,14,FALSE),"")</f>
        <v/>
      </c>
      <c r="I15" s="107" t="str">
        <f>FEB!$E$8</f>
        <v/>
      </c>
      <c r="J15" s="108"/>
      <c r="K15" s="76" t="str">
        <f>FEB!$G$9</f>
        <v/>
      </c>
      <c r="M15" s="70">
        <v>43160</v>
      </c>
      <c r="N15" s="71" t="str">
        <f>IFERROR(VLOOKUP(O15,Rates!$B$2:$O$451,14,FALSE),"")</f>
        <v/>
      </c>
      <c r="O15" s="196" t="str">
        <f>MAR!$E$8</f>
        <v/>
      </c>
      <c r="P15" s="197"/>
      <c r="Q15" s="76" t="str">
        <f>MAR!$G$9</f>
        <v/>
      </c>
      <c r="S15" s="1"/>
      <c r="T15" s="1"/>
      <c r="U15" s="1"/>
    </row>
    <row r="16" spans="1:21" ht="15" customHeight="1" thickBot="1" x14ac:dyDescent="0.25">
      <c r="A16" s="72">
        <v>2</v>
      </c>
      <c r="B16" s="83" t="str">
        <f>IFERROR(VLOOKUP(C16,Rates!$B$2:$O$451,14,FALSE),"")</f>
        <v/>
      </c>
      <c r="C16" s="186" t="str">
        <f>JAN!$T$8</f>
        <v/>
      </c>
      <c r="D16" s="187"/>
      <c r="E16" s="77" t="str">
        <f>JAN!$V$9</f>
        <v/>
      </c>
      <c r="G16" s="72">
        <v>43133</v>
      </c>
      <c r="H16" s="83" t="str">
        <f>IFERROR(VLOOKUP(I16,Rates!$B$2:$O$451,14,FALSE),"")</f>
        <v/>
      </c>
      <c r="I16" s="109" t="str">
        <f>FEB!$H$8</f>
        <v/>
      </c>
      <c r="J16" s="110"/>
      <c r="K16" s="77" t="str">
        <f>FEB!$J$9</f>
        <v/>
      </c>
      <c r="M16" s="72">
        <v>43161</v>
      </c>
      <c r="N16" s="83" t="str">
        <f>IFERROR(VLOOKUP(O16,Rates!$B$2:$O$451,14,FALSE),"")</f>
        <v/>
      </c>
      <c r="O16" s="198" t="str">
        <f>MAR!$H$8</f>
        <v/>
      </c>
      <c r="P16" s="199"/>
      <c r="Q16" s="77" t="str">
        <f>MAR!$J$9</f>
        <v/>
      </c>
      <c r="S16" s="1"/>
      <c r="T16" s="103"/>
      <c r="U16" s="1"/>
    </row>
    <row r="17" spans="1:21" ht="15" customHeight="1" thickBot="1" x14ac:dyDescent="0.25">
      <c r="A17" s="70">
        <v>3</v>
      </c>
      <c r="B17" s="71" t="str">
        <f>IFERROR(VLOOKUP(C17,Rates!$B$2:$O$451,14,FALSE),"")</f>
        <v/>
      </c>
      <c r="C17" s="184" t="str">
        <f>JAN!$B$12</f>
        <v/>
      </c>
      <c r="D17" s="185"/>
      <c r="E17" s="76" t="str">
        <f>JAN!$D$13</f>
        <v/>
      </c>
      <c r="G17" s="70">
        <v>43134</v>
      </c>
      <c r="H17" s="71" t="str">
        <f>IFERROR(VLOOKUP(I17,Rates!$B$2:$O$451,14,FALSE),"")</f>
        <v/>
      </c>
      <c r="I17" s="107" t="str">
        <f>FEB!$K$8</f>
        <v/>
      </c>
      <c r="J17" s="108"/>
      <c r="K17" s="76" t="str">
        <f>FEB!$M$9</f>
        <v/>
      </c>
      <c r="M17" s="70">
        <v>43162</v>
      </c>
      <c r="N17" s="71" t="str">
        <f>IFERROR(VLOOKUP(O17,Rates!$B$2:$O$451,14,FALSE),"")</f>
        <v/>
      </c>
      <c r="O17" s="196" t="str">
        <f>MAR!$K$8</f>
        <v/>
      </c>
      <c r="P17" s="197"/>
      <c r="Q17" s="76" t="str">
        <f>MAR!$M$9</f>
        <v/>
      </c>
      <c r="S17" s="1"/>
      <c r="T17" s="1"/>
      <c r="U17" s="1"/>
    </row>
    <row r="18" spans="1:21" ht="15" customHeight="1" thickBot="1" x14ac:dyDescent="0.25">
      <c r="A18" s="72">
        <v>4</v>
      </c>
      <c r="B18" s="83" t="str">
        <f>IFERROR(VLOOKUP(C18,Rates!$B$2:$O$451,14,FALSE),"")</f>
        <v/>
      </c>
      <c r="C18" s="186" t="str">
        <f>JAN!$E$12</f>
        <v/>
      </c>
      <c r="D18" s="187"/>
      <c r="E18" s="77" t="str">
        <f>JAN!$G$13</f>
        <v/>
      </c>
      <c r="G18" s="72">
        <v>43135</v>
      </c>
      <c r="H18" s="83" t="str">
        <f>IFERROR(VLOOKUP(I18,Rates!$B$2:$O$451,14,FALSE),"")</f>
        <v/>
      </c>
      <c r="I18" s="109" t="str">
        <f>FEB!$N$8</f>
        <v/>
      </c>
      <c r="J18" s="110"/>
      <c r="K18" s="77" t="str">
        <f>FEB!$P$9</f>
        <v/>
      </c>
      <c r="M18" s="72">
        <v>43163</v>
      </c>
      <c r="N18" s="83" t="str">
        <f>IFERROR(VLOOKUP(O18,Rates!$B$2:$O$451,14,FALSE),"")</f>
        <v/>
      </c>
      <c r="O18" s="198" t="str">
        <f>MAR!$N$8</f>
        <v/>
      </c>
      <c r="P18" s="199"/>
      <c r="Q18" s="77" t="str">
        <f>MAR!$P$9</f>
        <v/>
      </c>
      <c r="S18" s="1"/>
      <c r="T18" s="103"/>
      <c r="U18" s="1"/>
    </row>
    <row r="19" spans="1:21" ht="15" customHeight="1" thickBot="1" x14ac:dyDescent="0.25">
      <c r="A19" s="70">
        <v>5</v>
      </c>
      <c r="B19" s="71" t="str">
        <f>IFERROR(VLOOKUP(C19,Rates!$B$2:$O$451,14,FALSE),"")</f>
        <v/>
      </c>
      <c r="C19" s="184" t="str">
        <f>JAN!$H$12</f>
        <v/>
      </c>
      <c r="D19" s="185"/>
      <c r="E19" s="76" t="str">
        <f>JAN!$J$13</f>
        <v/>
      </c>
      <c r="G19" s="70">
        <v>43136</v>
      </c>
      <c r="H19" s="71" t="str">
        <f>IFERROR(VLOOKUP(I19,Rates!$B$2:$O$451,14,FALSE),"")</f>
        <v/>
      </c>
      <c r="I19" s="107" t="str">
        <f>FEB!$Q$8</f>
        <v/>
      </c>
      <c r="J19" s="108"/>
      <c r="K19" s="76" t="str">
        <f>FEB!$S$9</f>
        <v/>
      </c>
      <c r="M19" s="70">
        <v>43164</v>
      </c>
      <c r="N19" s="71" t="str">
        <f>IFERROR(VLOOKUP(O19,Rates!$B$2:$O$451,14,FALSE),"")</f>
        <v/>
      </c>
      <c r="O19" s="196" t="str">
        <f>MAR!$Q$8</f>
        <v/>
      </c>
      <c r="P19" s="197"/>
      <c r="Q19" s="76" t="str">
        <f>MAR!$S$9</f>
        <v/>
      </c>
      <c r="S19" s="1"/>
      <c r="T19" s="1"/>
      <c r="U19" s="1"/>
    </row>
    <row r="20" spans="1:21" ht="15" customHeight="1" thickBot="1" x14ac:dyDescent="0.25">
      <c r="A20" s="72">
        <v>6</v>
      </c>
      <c r="B20" s="83" t="str">
        <f>IFERROR(VLOOKUP(C20,Rates!$B$2:$O$451,14,FALSE),"")</f>
        <v/>
      </c>
      <c r="C20" s="186" t="str">
        <f>JAN!$K$12</f>
        <v/>
      </c>
      <c r="D20" s="187"/>
      <c r="E20" s="77" t="str">
        <f>JAN!$M$13</f>
        <v/>
      </c>
      <c r="G20" s="72">
        <v>43137</v>
      </c>
      <c r="H20" s="83" t="str">
        <f>IFERROR(VLOOKUP(I20,Rates!$B$2:$O$451,14,FALSE),"")</f>
        <v/>
      </c>
      <c r="I20" s="109" t="str">
        <f>FEB!$T$8</f>
        <v/>
      </c>
      <c r="J20" s="110"/>
      <c r="K20" s="77" t="str">
        <f>FEB!$V$9</f>
        <v/>
      </c>
      <c r="M20" s="72">
        <v>43165</v>
      </c>
      <c r="N20" s="83" t="str">
        <f>IFERROR(VLOOKUP(O20,Rates!$B$2:$O$451,14,FALSE),"")</f>
        <v/>
      </c>
      <c r="O20" s="198" t="str">
        <f>MAR!$T$8</f>
        <v/>
      </c>
      <c r="P20" s="199"/>
      <c r="Q20" s="77" t="str">
        <f>MAR!$V$9</f>
        <v/>
      </c>
    </row>
    <row r="21" spans="1:21" ht="15" customHeight="1" thickBot="1" x14ac:dyDescent="0.25">
      <c r="A21" s="70">
        <v>7</v>
      </c>
      <c r="B21" s="71" t="str">
        <f>IFERROR(VLOOKUP(C21,Rates!$B$2:$O$451,14,FALSE),"")</f>
        <v/>
      </c>
      <c r="C21" s="184" t="str">
        <f>JAN!$N$12</f>
        <v/>
      </c>
      <c r="D21" s="185"/>
      <c r="E21" s="76" t="str">
        <f>JAN!$P$13</f>
        <v/>
      </c>
      <c r="G21" s="70">
        <v>43138</v>
      </c>
      <c r="H21" s="71" t="str">
        <f>IFERROR(VLOOKUP(I21,Rates!$B$2:$O$451,14,FALSE),"")</f>
        <v/>
      </c>
      <c r="I21" s="107" t="str">
        <f>FEB!$B$12</f>
        <v/>
      </c>
      <c r="J21" s="108"/>
      <c r="K21" s="76" t="str">
        <f>FEB!$D$13</f>
        <v/>
      </c>
      <c r="M21" s="70">
        <v>43166</v>
      </c>
      <c r="N21" s="71" t="str">
        <f>IFERROR(VLOOKUP(O21,Rates!$B$2:$O$451,14,FALSE),"")</f>
        <v/>
      </c>
      <c r="O21" s="196" t="str">
        <f>MAR!$B$12</f>
        <v/>
      </c>
      <c r="P21" s="197"/>
      <c r="Q21" s="76" t="str">
        <f>MAR!$D$13</f>
        <v/>
      </c>
    </row>
    <row r="22" spans="1:21" ht="15" customHeight="1" thickBot="1" x14ac:dyDescent="0.25">
      <c r="A22" s="72">
        <v>8</v>
      </c>
      <c r="B22" s="83" t="str">
        <f>IFERROR(VLOOKUP(C22,Rates!$B$2:$O$451,14,FALSE),"")</f>
        <v/>
      </c>
      <c r="C22" s="186" t="str">
        <f>JAN!$Q$12</f>
        <v/>
      </c>
      <c r="D22" s="187"/>
      <c r="E22" s="77" t="str">
        <f>JAN!$S$13</f>
        <v/>
      </c>
      <c r="G22" s="72">
        <v>43139</v>
      </c>
      <c r="H22" s="83" t="str">
        <f>IFERROR(VLOOKUP(I22,Rates!$B$2:$O$451,14,FALSE),"")</f>
        <v/>
      </c>
      <c r="I22" s="109" t="str">
        <f>FEB!$E$12</f>
        <v/>
      </c>
      <c r="J22" s="110"/>
      <c r="K22" s="77" t="str">
        <f>FEB!$G$13</f>
        <v/>
      </c>
      <c r="M22" s="72">
        <v>43167</v>
      </c>
      <c r="N22" s="83" t="str">
        <f>IFERROR(VLOOKUP(O22,Rates!$B$2:$O$451,14,FALSE),"")</f>
        <v/>
      </c>
      <c r="O22" s="198" t="str">
        <f>MAR!$E$12</f>
        <v/>
      </c>
      <c r="P22" s="199"/>
      <c r="Q22" s="77" t="str">
        <f>MAR!$G$13</f>
        <v/>
      </c>
    </row>
    <row r="23" spans="1:21" ht="15" customHeight="1" thickBot="1" x14ac:dyDescent="0.25">
      <c r="A23" s="70">
        <v>9</v>
      </c>
      <c r="B23" s="71" t="str">
        <f>IFERROR(VLOOKUP(C23,Rates!$B$2:$O$451,14,FALSE),"")</f>
        <v/>
      </c>
      <c r="C23" s="184" t="str">
        <f>JAN!$T$12</f>
        <v/>
      </c>
      <c r="D23" s="185"/>
      <c r="E23" s="76" t="str">
        <f>JAN!$V$13</f>
        <v/>
      </c>
      <c r="G23" s="70">
        <v>43140</v>
      </c>
      <c r="H23" s="71" t="str">
        <f>IFERROR(VLOOKUP(I23,Rates!$B$2:$O$451,14,FALSE),"")</f>
        <v/>
      </c>
      <c r="I23" s="107" t="str">
        <f>FEB!$H$12</f>
        <v/>
      </c>
      <c r="J23" s="108"/>
      <c r="K23" s="76" t="str">
        <f>FEB!$J$13</f>
        <v/>
      </c>
      <c r="M23" s="70">
        <v>43168</v>
      </c>
      <c r="N23" s="71" t="str">
        <f>IFERROR(VLOOKUP(O23,Rates!$B$2:$O$451,14,FALSE),"")</f>
        <v/>
      </c>
      <c r="O23" s="184" t="str">
        <f>MAR!$H$12</f>
        <v/>
      </c>
      <c r="P23" s="185"/>
      <c r="Q23" s="76" t="str">
        <f>MAR!$J$13</f>
        <v/>
      </c>
    </row>
    <row r="24" spans="1:21" ht="15" customHeight="1" thickBot="1" x14ac:dyDescent="0.25">
      <c r="A24" s="72">
        <v>10</v>
      </c>
      <c r="B24" s="83" t="str">
        <f>IFERROR(VLOOKUP(C24,Rates!$B$2:$O$451,14,FALSE),"")</f>
        <v/>
      </c>
      <c r="C24" s="186" t="str">
        <f>JAN!$B$16</f>
        <v/>
      </c>
      <c r="D24" s="187"/>
      <c r="E24" s="77" t="str">
        <f>JAN!$D$17</f>
        <v/>
      </c>
      <c r="G24" s="72">
        <v>43141</v>
      </c>
      <c r="H24" s="83" t="str">
        <f>IFERROR(VLOOKUP(I24,Rates!$B$2:$O$451,14,FALSE),"")</f>
        <v/>
      </c>
      <c r="I24" s="109" t="str">
        <f>FEB!$K$12</f>
        <v/>
      </c>
      <c r="J24" s="110"/>
      <c r="K24" s="77" t="str">
        <f>FEB!$M$13</f>
        <v/>
      </c>
      <c r="M24" s="72">
        <v>43169</v>
      </c>
      <c r="N24" s="83" t="str">
        <f>IFERROR(VLOOKUP(O24,Rates!$B$2:$O$451,14,FALSE),"")</f>
        <v/>
      </c>
      <c r="O24" s="109" t="str">
        <f>MAR!$K$12</f>
        <v/>
      </c>
      <c r="P24" s="110"/>
      <c r="Q24" s="77" t="str">
        <f>MAR!$M$13</f>
        <v/>
      </c>
    </row>
    <row r="25" spans="1:21" ht="15" customHeight="1" thickBot="1" x14ac:dyDescent="0.25">
      <c r="A25" s="70">
        <v>11</v>
      </c>
      <c r="B25" s="71" t="str">
        <f>IFERROR(VLOOKUP(C25,Rates!$B$2:$O$451,14,FALSE),"")</f>
        <v/>
      </c>
      <c r="C25" s="184" t="str">
        <f>JAN!$E$16</f>
        <v/>
      </c>
      <c r="D25" s="185"/>
      <c r="E25" s="76" t="str">
        <f>JAN!$G$17</f>
        <v/>
      </c>
      <c r="G25" s="70">
        <v>43142</v>
      </c>
      <c r="H25" s="71" t="str">
        <f>IFERROR(VLOOKUP(I25,Rates!$B$2:$O$451,14,FALSE),"")</f>
        <v/>
      </c>
      <c r="I25" s="107" t="str">
        <f>FEB!$N$12</f>
        <v/>
      </c>
      <c r="J25" s="108"/>
      <c r="K25" s="76" t="str">
        <f>FEB!$P$13</f>
        <v/>
      </c>
      <c r="M25" s="70">
        <v>43170</v>
      </c>
      <c r="N25" s="71" t="str">
        <f>IFERROR(VLOOKUP(O25,Rates!$B$2:$O$451,14,FALSE),"")</f>
        <v/>
      </c>
      <c r="O25" s="184" t="str">
        <f>MAR!$N$12</f>
        <v/>
      </c>
      <c r="P25" s="185"/>
      <c r="Q25" s="76" t="str">
        <f>MAR!$P$13</f>
        <v/>
      </c>
    </row>
    <row r="26" spans="1:21" ht="15" customHeight="1" thickBot="1" x14ac:dyDescent="0.25">
      <c r="A26" s="72">
        <v>12</v>
      </c>
      <c r="B26" s="83" t="str">
        <f>IFERROR(VLOOKUP(C26,Rates!$B$2:$O$451,14,FALSE),"")</f>
        <v/>
      </c>
      <c r="C26" s="186" t="str">
        <f>JAN!$H$16</f>
        <v/>
      </c>
      <c r="D26" s="187"/>
      <c r="E26" s="77" t="str">
        <f>JAN!$J$17</f>
        <v/>
      </c>
      <c r="G26" s="72">
        <v>43143</v>
      </c>
      <c r="H26" s="83" t="str">
        <f>IFERROR(VLOOKUP(I26,Rates!$B$2:$O$451,14,FALSE),"")</f>
        <v/>
      </c>
      <c r="I26" s="109" t="str">
        <f>FEB!$Q$12</f>
        <v/>
      </c>
      <c r="J26" s="110"/>
      <c r="K26" s="77" t="str">
        <f>FEB!$S$13</f>
        <v/>
      </c>
      <c r="M26" s="72">
        <v>43171</v>
      </c>
      <c r="N26" s="83" t="str">
        <f>IFERROR(VLOOKUP(O26,Rates!$B$2:$O$451,14,FALSE),"")</f>
        <v/>
      </c>
      <c r="O26" s="186" t="str">
        <f>MAR!$Q$12</f>
        <v/>
      </c>
      <c r="P26" s="187"/>
      <c r="Q26" s="77" t="str">
        <f>MAR!$S$13</f>
        <v/>
      </c>
    </row>
    <row r="27" spans="1:21" ht="15" customHeight="1" thickBot="1" x14ac:dyDescent="0.25">
      <c r="A27" s="70">
        <v>13</v>
      </c>
      <c r="B27" s="71" t="str">
        <f>IFERROR(VLOOKUP(C27,Rates!$B$2:$O$451,14,FALSE),"")</f>
        <v/>
      </c>
      <c r="C27" s="184" t="str">
        <f>JAN!$K$16</f>
        <v/>
      </c>
      <c r="D27" s="185"/>
      <c r="E27" s="76" t="str">
        <f>JAN!$M$17</f>
        <v/>
      </c>
      <c r="G27" s="70">
        <v>43144</v>
      </c>
      <c r="H27" s="71" t="str">
        <f>IFERROR(VLOOKUP(I27,Rates!$B$2:$O$451,14,FALSE),"")</f>
        <v/>
      </c>
      <c r="I27" s="107" t="str">
        <f>FEB!$T$12</f>
        <v/>
      </c>
      <c r="J27" s="108"/>
      <c r="K27" s="76" t="str">
        <f>FEB!$V$13</f>
        <v/>
      </c>
      <c r="M27" s="70">
        <v>43172</v>
      </c>
      <c r="N27" s="71" t="str">
        <f>IFERROR(VLOOKUP(O27,Rates!$B$2:$O$451,14,FALSE),"")</f>
        <v/>
      </c>
      <c r="O27" s="184" t="str">
        <f>MAR!$T$12</f>
        <v/>
      </c>
      <c r="P27" s="185"/>
      <c r="Q27" s="76" t="str">
        <f>MAR!$V$13</f>
        <v/>
      </c>
    </row>
    <row r="28" spans="1:21" ht="15" customHeight="1" thickBot="1" x14ac:dyDescent="0.25">
      <c r="A28" s="72">
        <v>14</v>
      </c>
      <c r="B28" s="83" t="str">
        <f>IFERROR(VLOOKUP(C28,Rates!$B$2:$O$451,14,FALSE),"")</f>
        <v/>
      </c>
      <c r="C28" s="186" t="str">
        <f>JAN!$N$16</f>
        <v/>
      </c>
      <c r="D28" s="187"/>
      <c r="E28" s="77" t="str">
        <f>JAN!$P$17</f>
        <v/>
      </c>
      <c r="G28" s="72">
        <v>43145</v>
      </c>
      <c r="H28" s="83" t="str">
        <f>IFERROR(VLOOKUP(I28,Rates!$B$2:$O$451,14,FALSE),"")</f>
        <v/>
      </c>
      <c r="I28" s="109" t="str">
        <f>FEB!$B$16</f>
        <v/>
      </c>
      <c r="J28" s="110"/>
      <c r="K28" s="77" t="str">
        <f>FEB!$D$17</f>
        <v/>
      </c>
      <c r="M28" s="72">
        <v>43173</v>
      </c>
      <c r="N28" s="83" t="str">
        <f>IFERROR(VLOOKUP(O28,Rates!$B$2:$O$451,14,FALSE),"")</f>
        <v/>
      </c>
      <c r="O28" s="109" t="str">
        <f>MAR!$B$16</f>
        <v/>
      </c>
      <c r="P28" s="110"/>
      <c r="Q28" s="77" t="str">
        <f>MAR!$D$17</f>
        <v/>
      </c>
    </row>
    <row r="29" spans="1:21" ht="15" customHeight="1" thickBot="1" x14ac:dyDescent="0.25">
      <c r="A29" s="70">
        <v>15</v>
      </c>
      <c r="B29" s="71" t="str">
        <f>IFERROR(VLOOKUP(C29,Rates!$B$2:$O$451,14,FALSE),"")</f>
        <v/>
      </c>
      <c r="C29" s="184" t="str">
        <f>JAN!$Q$16</f>
        <v/>
      </c>
      <c r="D29" s="185"/>
      <c r="E29" s="76" t="str">
        <f>JAN!$S$17</f>
        <v/>
      </c>
      <c r="G29" s="70">
        <v>43146</v>
      </c>
      <c r="H29" s="71" t="str">
        <f>IFERROR(VLOOKUP(I29,Rates!$B$2:$O$451,14,FALSE),"")</f>
        <v/>
      </c>
      <c r="I29" s="107" t="str">
        <f>FEB!$E$16</f>
        <v/>
      </c>
      <c r="J29" s="108"/>
      <c r="K29" s="76" t="str">
        <f>FEB!$G$17</f>
        <v/>
      </c>
      <c r="M29" s="70">
        <v>43174</v>
      </c>
      <c r="N29" s="71" t="str">
        <f>IFERROR(VLOOKUP(O29,Rates!$B$2:$O$451,14,FALSE),"")</f>
        <v/>
      </c>
      <c r="O29" s="107" t="str">
        <f>MAR!$E$16</f>
        <v/>
      </c>
      <c r="P29" s="108"/>
      <c r="Q29" s="76" t="str">
        <f>MAR!$G$17</f>
        <v/>
      </c>
    </row>
    <row r="30" spans="1:21" ht="15" customHeight="1" thickBot="1" x14ac:dyDescent="0.25">
      <c r="A30" s="72">
        <v>16</v>
      </c>
      <c r="B30" s="83" t="str">
        <f>IFERROR(VLOOKUP(C30,Rates!$B$2:$O$451,14,FALSE),"")</f>
        <v/>
      </c>
      <c r="C30" s="186" t="str">
        <f>JAN!$T$16</f>
        <v/>
      </c>
      <c r="D30" s="187"/>
      <c r="E30" s="77" t="str">
        <f>JAN!$V$17</f>
        <v/>
      </c>
      <c r="G30" s="72">
        <v>43147</v>
      </c>
      <c r="H30" s="83" t="str">
        <f>IFERROR(VLOOKUP(I30,Rates!$B$2:$O$451,14,FALSE),"")</f>
        <v/>
      </c>
      <c r="I30" s="109" t="str">
        <f>FEB!$H$16</f>
        <v/>
      </c>
      <c r="J30" s="110"/>
      <c r="K30" s="77" t="str">
        <f>FEB!$J$17</f>
        <v/>
      </c>
      <c r="M30" s="72">
        <v>43175</v>
      </c>
      <c r="N30" s="83" t="str">
        <f>IFERROR(VLOOKUP(O30,Rates!$B$2:$O$451,14,FALSE),"")</f>
        <v/>
      </c>
      <c r="O30" s="109" t="str">
        <f>MAR!$H$16</f>
        <v/>
      </c>
      <c r="P30" s="110"/>
      <c r="Q30" s="77" t="str">
        <f>MAR!$J$17</f>
        <v/>
      </c>
    </row>
    <row r="31" spans="1:21" ht="15" customHeight="1" thickBot="1" x14ac:dyDescent="0.25">
      <c r="A31" s="70">
        <v>17</v>
      </c>
      <c r="B31" s="71" t="str">
        <f>IFERROR(VLOOKUP(C31,Rates!$B$2:$O$451,14,FALSE),"")</f>
        <v/>
      </c>
      <c r="C31" s="184" t="str">
        <f>JAN!$B$20</f>
        <v/>
      </c>
      <c r="D31" s="185"/>
      <c r="E31" s="76" t="str">
        <f>JAN!$D$21</f>
        <v/>
      </c>
      <c r="G31" s="70">
        <v>43148</v>
      </c>
      <c r="H31" s="71" t="str">
        <f>IFERROR(VLOOKUP(I31,Rates!$B$2:$O$451,14,FALSE),"")</f>
        <v/>
      </c>
      <c r="I31" s="107" t="str">
        <f>FEB!$K$16</f>
        <v/>
      </c>
      <c r="J31" s="108"/>
      <c r="K31" s="76" t="str">
        <f>FEB!$M$17</f>
        <v/>
      </c>
      <c r="M31" s="70">
        <v>43176</v>
      </c>
      <c r="N31" s="71" t="str">
        <f>IFERROR(VLOOKUP(O31,Rates!$B$2:$O$451,14,FALSE),"")</f>
        <v/>
      </c>
      <c r="O31" s="107" t="str">
        <f>MAR!$K$16</f>
        <v/>
      </c>
      <c r="P31" s="108"/>
      <c r="Q31" s="76" t="str">
        <f>MAR!$M$17</f>
        <v/>
      </c>
    </row>
    <row r="32" spans="1:21" ht="15" customHeight="1" thickBot="1" x14ac:dyDescent="0.25">
      <c r="A32" s="72">
        <v>18</v>
      </c>
      <c r="B32" s="83" t="str">
        <f>IFERROR(VLOOKUP(C32,Rates!$B$2:$O$451,14,FALSE),"")</f>
        <v/>
      </c>
      <c r="C32" s="186" t="str">
        <f>JAN!$E$20</f>
        <v/>
      </c>
      <c r="D32" s="187"/>
      <c r="E32" s="77" t="str">
        <f>JAN!$G$21</f>
        <v/>
      </c>
      <c r="G32" s="72">
        <v>43149</v>
      </c>
      <c r="H32" s="83" t="str">
        <f>IFERROR(VLOOKUP(I32,Rates!$B$2:$O$451,14,FALSE),"")</f>
        <v/>
      </c>
      <c r="I32" s="109" t="str">
        <f>FEB!$N$16</f>
        <v/>
      </c>
      <c r="J32" s="110"/>
      <c r="K32" s="77" t="str">
        <f>FEB!$P$17</f>
        <v/>
      </c>
      <c r="M32" s="72">
        <v>43177</v>
      </c>
      <c r="N32" s="83" t="str">
        <f>IFERROR(VLOOKUP(O32,Rates!$B$2:$O$451,14,FALSE),"")</f>
        <v/>
      </c>
      <c r="O32" s="109" t="str">
        <f>MAR!$N$16</f>
        <v/>
      </c>
      <c r="P32" s="110"/>
      <c r="Q32" s="77" t="str">
        <f>MAR!$P$17</f>
        <v/>
      </c>
    </row>
    <row r="33" spans="1:17" ht="15" customHeight="1" thickBot="1" x14ac:dyDescent="0.25">
      <c r="A33" s="70">
        <v>19</v>
      </c>
      <c r="B33" s="71" t="str">
        <f>IFERROR(VLOOKUP(C33,Rates!$B$2:$O$451,14,FALSE),"")</f>
        <v/>
      </c>
      <c r="C33" s="184" t="str">
        <f>JAN!$H$20</f>
        <v/>
      </c>
      <c r="D33" s="185"/>
      <c r="E33" s="76" t="str">
        <f>JAN!$J$21</f>
        <v/>
      </c>
      <c r="G33" s="70">
        <v>43150</v>
      </c>
      <c r="H33" s="71" t="str">
        <f>IFERROR(VLOOKUP(I33,Rates!$B$2:$O$451,14,FALSE),"")</f>
        <v/>
      </c>
      <c r="I33" s="107" t="str">
        <f>FEB!$Q$16</f>
        <v/>
      </c>
      <c r="J33" s="108"/>
      <c r="K33" s="76" t="str">
        <f>FEB!$S$17</f>
        <v/>
      </c>
      <c r="M33" s="70">
        <v>43178</v>
      </c>
      <c r="N33" s="71" t="str">
        <f>IFERROR(VLOOKUP(O33,Rates!$B$2:$O$451,14,FALSE),"")</f>
        <v/>
      </c>
      <c r="O33" s="107" t="str">
        <f>MAR!$Q$16</f>
        <v/>
      </c>
      <c r="P33" s="108"/>
      <c r="Q33" s="76" t="str">
        <f>MAR!$S$17</f>
        <v/>
      </c>
    </row>
    <row r="34" spans="1:17" ht="15" customHeight="1" thickBot="1" x14ac:dyDescent="0.25">
      <c r="A34" s="72">
        <v>20</v>
      </c>
      <c r="B34" s="83" t="str">
        <f>IFERROR(VLOOKUP(C34,Rates!$B$2:$O$451,14,FALSE),"")</f>
        <v/>
      </c>
      <c r="C34" s="186" t="str">
        <f>JAN!$K$20</f>
        <v/>
      </c>
      <c r="D34" s="187"/>
      <c r="E34" s="77" t="str">
        <f>JAN!$M$21</f>
        <v/>
      </c>
      <c r="G34" s="72">
        <v>43151</v>
      </c>
      <c r="H34" s="83" t="str">
        <f>IFERROR(VLOOKUP(I34,Rates!$B$2:$O$451,14,FALSE),"")</f>
        <v/>
      </c>
      <c r="I34" s="109" t="str">
        <f>FEB!$T$16</f>
        <v/>
      </c>
      <c r="J34" s="110"/>
      <c r="K34" s="77" t="str">
        <f>FEB!$V$17</f>
        <v/>
      </c>
      <c r="M34" s="72">
        <v>43179</v>
      </c>
      <c r="N34" s="83" t="str">
        <f>IFERROR(VLOOKUP(O34,Rates!$B$2:$O$451,14,FALSE),"")</f>
        <v/>
      </c>
      <c r="O34" s="109" t="str">
        <f>MAR!$T$16</f>
        <v/>
      </c>
      <c r="P34" s="110"/>
      <c r="Q34" s="77" t="str">
        <f>MAR!$V$17</f>
        <v/>
      </c>
    </row>
    <row r="35" spans="1:17" ht="15" customHeight="1" thickBot="1" x14ac:dyDescent="0.25">
      <c r="A35" s="70">
        <v>21</v>
      </c>
      <c r="B35" s="71" t="str">
        <f>IFERROR(VLOOKUP(C35,Rates!$B$2:$O$451,14,FALSE),"")</f>
        <v/>
      </c>
      <c r="C35" s="184" t="str">
        <f>JAN!$N$20</f>
        <v/>
      </c>
      <c r="D35" s="185"/>
      <c r="E35" s="76" t="str">
        <f>JAN!$P$21</f>
        <v/>
      </c>
      <c r="G35" s="70">
        <v>43152</v>
      </c>
      <c r="H35" s="71" t="str">
        <f>IFERROR(VLOOKUP(I35,Rates!$B$2:$O$451,14,FALSE),"")</f>
        <v/>
      </c>
      <c r="I35" s="107" t="str">
        <f>FEB!$B$20</f>
        <v/>
      </c>
      <c r="J35" s="108"/>
      <c r="K35" s="76" t="str">
        <f>FEB!$D$21</f>
        <v/>
      </c>
      <c r="M35" s="70">
        <v>43180</v>
      </c>
      <c r="N35" s="71" t="str">
        <f>IFERROR(VLOOKUP(O35,Rates!$B$2:$O$451,14,FALSE),"")</f>
        <v/>
      </c>
      <c r="O35" s="107" t="str">
        <f>MAR!$B$20</f>
        <v/>
      </c>
      <c r="P35" s="108"/>
      <c r="Q35" s="76" t="str">
        <f>MAR!$D$21</f>
        <v/>
      </c>
    </row>
    <row r="36" spans="1:17" ht="15" customHeight="1" thickBot="1" x14ac:dyDescent="0.25">
      <c r="A36" s="72">
        <v>22</v>
      </c>
      <c r="B36" s="83" t="str">
        <f>IFERROR(VLOOKUP(C36,Rates!$B$2:$O$451,14,FALSE),"")</f>
        <v/>
      </c>
      <c r="C36" s="186" t="str">
        <f>JAN!$Q$20</f>
        <v/>
      </c>
      <c r="D36" s="187"/>
      <c r="E36" s="77" t="str">
        <f>JAN!$S$21</f>
        <v/>
      </c>
      <c r="G36" s="72">
        <v>43153</v>
      </c>
      <c r="H36" s="83" t="str">
        <f>IFERROR(VLOOKUP(I36,Rates!$B$2:$O$451,14,FALSE),"")</f>
        <v/>
      </c>
      <c r="I36" s="109" t="str">
        <f>FEB!$E$20</f>
        <v/>
      </c>
      <c r="J36" s="110"/>
      <c r="K36" s="77" t="str">
        <f>FEB!$G$21</f>
        <v/>
      </c>
      <c r="M36" s="72">
        <v>43181</v>
      </c>
      <c r="N36" s="83" t="str">
        <f>IFERROR(VLOOKUP(O36,Rates!$B$2:$O$451,14,FALSE),"")</f>
        <v/>
      </c>
      <c r="O36" s="109" t="str">
        <f>MAR!$E$20</f>
        <v/>
      </c>
      <c r="P36" s="110"/>
      <c r="Q36" s="77" t="str">
        <f>MAR!$G$21</f>
        <v/>
      </c>
    </row>
    <row r="37" spans="1:17" ht="15" customHeight="1" thickBot="1" x14ac:dyDescent="0.25">
      <c r="A37" s="70">
        <v>23</v>
      </c>
      <c r="B37" s="71" t="str">
        <f>IFERROR(VLOOKUP(C37,Rates!$B$2:$O$451,14,FALSE),"")</f>
        <v/>
      </c>
      <c r="C37" s="184" t="str">
        <f>JAN!$T$20</f>
        <v/>
      </c>
      <c r="D37" s="185"/>
      <c r="E37" s="76" t="str">
        <f>JAN!$V$21</f>
        <v/>
      </c>
      <c r="G37" s="70">
        <v>43154</v>
      </c>
      <c r="H37" s="71" t="str">
        <f>IFERROR(VLOOKUP(I37,Rates!$B$2:$O$451,14,FALSE),"")</f>
        <v/>
      </c>
      <c r="I37" s="107" t="str">
        <f>FEB!$H$20</f>
        <v/>
      </c>
      <c r="J37" s="108"/>
      <c r="K37" s="76" t="str">
        <f>FEB!$J$21</f>
        <v/>
      </c>
      <c r="M37" s="70">
        <v>43182</v>
      </c>
      <c r="N37" s="71" t="str">
        <f>IFERROR(VLOOKUP(O37,Rates!$B$2:$O$451,14,FALSE),"")</f>
        <v/>
      </c>
      <c r="O37" s="107" t="str">
        <f>MAR!$H$20</f>
        <v/>
      </c>
      <c r="P37" s="108"/>
      <c r="Q37" s="76" t="str">
        <f>MAR!$J$21</f>
        <v/>
      </c>
    </row>
    <row r="38" spans="1:17" ht="15" customHeight="1" thickBot="1" x14ac:dyDescent="0.25">
      <c r="A38" s="72">
        <v>24</v>
      </c>
      <c r="B38" s="83" t="str">
        <f>IFERROR(VLOOKUP(C38,Rates!$B$2:$O$451,14,FALSE),"")</f>
        <v/>
      </c>
      <c r="C38" s="186" t="str">
        <f>JAN!$B$24</f>
        <v/>
      </c>
      <c r="D38" s="187"/>
      <c r="E38" s="77" t="str">
        <f>JAN!$D$25</f>
        <v/>
      </c>
      <c r="G38" s="72">
        <v>43155</v>
      </c>
      <c r="H38" s="83" t="str">
        <f>IFERROR(VLOOKUP(I38,Rates!$B$2:$O$451,14,FALSE),"")</f>
        <v/>
      </c>
      <c r="I38" s="186" t="str">
        <f>FEB!$K$20</f>
        <v/>
      </c>
      <c r="J38" s="187"/>
      <c r="K38" s="77" t="str">
        <f>FEB!$M$21</f>
        <v/>
      </c>
      <c r="M38" s="72">
        <v>43183</v>
      </c>
      <c r="N38" s="83" t="str">
        <f>IFERROR(VLOOKUP(O38,Rates!$B$2:$O$451,14,FALSE),"")</f>
        <v/>
      </c>
      <c r="O38" s="109" t="str">
        <f>MAR!$K$20</f>
        <v/>
      </c>
      <c r="P38" s="110"/>
      <c r="Q38" s="77" t="str">
        <f>MAR!$M$21</f>
        <v/>
      </c>
    </row>
    <row r="39" spans="1:17" ht="15" customHeight="1" thickBot="1" x14ac:dyDescent="0.25">
      <c r="A39" s="70">
        <v>25</v>
      </c>
      <c r="B39" s="71" t="str">
        <f>IFERROR(VLOOKUP(C39,Rates!$B$2:$O$451,14,FALSE),"")</f>
        <v/>
      </c>
      <c r="C39" s="184" t="str">
        <f>JAN!$E$24</f>
        <v/>
      </c>
      <c r="D39" s="185"/>
      <c r="E39" s="76" t="str">
        <f>JAN!$G$25</f>
        <v/>
      </c>
      <c r="G39" s="70">
        <v>43156</v>
      </c>
      <c r="H39" s="71" t="str">
        <f>IFERROR(VLOOKUP(I39,Rates!$B$2:$O$451,14,FALSE),"")</f>
        <v/>
      </c>
      <c r="I39" s="196" t="str">
        <f>FEB!$N$20</f>
        <v/>
      </c>
      <c r="J39" s="197"/>
      <c r="K39" s="76" t="str">
        <f>FEB!$P$21</f>
        <v/>
      </c>
      <c r="M39" s="70">
        <v>43184</v>
      </c>
      <c r="N39" s="71" t="str">
        <f>IFERROR(VLOOKUP(O39,Rates!$B$2:$O$451,14,FALSE),"")</f>
        <v/>
      </c>
      <c r="O39" s="107" t="str">
        <f>MAR!$N$20</f>
        <v/>
      </c>
      <c r="P39" s="108"/>
      <c r="Q39" s="76" t="str">
        <f>MAR!$P$21</f>
        <v/>
      </c>
    </row>
    <row r="40" spans="1:17" ht="15" customHeight="1" thickBot="1" x14ac:dyDescent="0.25">
      <c r="A40" s="72">
        <v>26</v>
      </c>
      <c r="B40" s="83" t="str">
        <f>IFERROR(VLOOKUP(C40,Rates!$B$2:$O$451,14,FALSE),"")</f>
        <v/>
      </c>
      <c r="C40" s="186" t="str">
        <f>JAN!$H$24</f>
        <v/>
      </c>
      <c r="D40" s="187"/>
      <c r="E40" s="77" t="str">
        <f>JAN!$J$25</f>
        <v/>
      </c>
      <c r="G40" s="72">
        <v>43157</v>
      </c>
      <c r="H40" s="83" t="str">
        <f>IFERROR(VLOOKUP(I40,Rates!$B$2:$O$451,14,FALSE),"")</f>
        <v/>
      </c>
      <c r="I40" s="204" t="str">
        <f>FEB!$Q$20</f>
        <v/>
      </c>
      <c r="J40" s="205"/>
      <c r="K40" s="77" t="str">
        <f>FEB!$S$21</f>
        <v/>
      </c>
      <c r="M40" s="72">
        <v>43185</v>
      </c>
      <c r="N40" s="83" t="str">
        <f>IFERROR(VLOOKUP(O40,Rates!$B$2:$O$451,14,FALSE),"")</f>
        <v/>
      </c>
      <c r="O40" s="109" t="str">
        <f>MAR!$Q$20</f>
        <v/>
      </c>
      <c r="P40" s="110"/>
      <c r="Q40" s="77" t="str">
        <f>MAR!$S$21</f>
        <v/>
      </c>
    </row>
    <row r="41" spans="1:17" ht="15" customHeight="1" thickBot="1" x14ac:dyDescent="0.25">
      <c r="A41" s="70">
        <v>27</v>
      </c>
      <c r="B41" s="71" t="str">
        <f>IFERROR(VLOOKUP(C41,Rates!$B$2:$O$451,14,FALSE),"")</f>
        <v/>
      </c>
      <c r="C41" s="184" t="str">
        <f>JAN!$K$24</f>
        <v/>
      </c>
      <c r="D41" s="185"/>
      <c r="E41" s="76" t="str">
        <f>JAN!$M$25</f>
        <v/>
      </c>
      <c r="G41" s="70">
        <v>43158</v>
      </c>
      <c r="H41" s="112" t="str">
        <f>IFERROR(VLOOKUP(I41,Rates!$B$2:$O$451,14,FALSE),"")</f>
        <v/>
      </c>
      <c r="I41" s="206" t="str">
        <f>FEB!$T$20</f>
        <v/>
      </c>
      <c r="J41" s="207"/>
      <c r="K41" s="76" t="str">
        <f>FEB!$V$21</f>
        <v/>
      </c>
      <c r="M41" s="70">
        <v>43186</v>
      </c>
      <c r="N41" s="71" t="str">
        <f>IFERROR(VLOOKUP(O41,Rates!$B$2:$O$451,14,FALSE),"")</f>
        <v/>
      </c>
      <c r="O41" s="107" t="str">
        <f>MAR!$T$20</f>
        <v/>
      </c>
      <c r="P41" s="108"/>
      <c r="Q41" s="76" t="str">
        <f>MAR!$V$21</f>
        <v/>
      </c>
    </row>
    <row r="42" spans="1:17" ht="15" customHeight="1" thickBot="1" x14ac:dyDescent="0.25">
      <c r="A42" s="72">
        <v>28</v>
      </c>
      <c r="B42" s="83" t="str">
        <f>IFERROR(VLOOKUP(C42,Rates!$B$2:$O$451,14,FALSE),"")</f>
        <v/>
      </c>
      <c r="C42" s="186" t="str">
        <f>JAN!$N$24</f>
        <v/>
      </c>
      <c r="D42" s="187"/>
      <c r="E42" s="77" t="str">
        <f>JAN!$P$25</f>
        <v/>
      </c>
      <c r="G42" s="72">
        <v>43159</v>
      </c>
      <c r="H42" s="113" t="str">
        <f>IFERROR(VLOOKUP(I42,Rates!$B$2:$O$451,14,FALSE),"")</f>
        <v/>
      </c>
      <c r="I42" s="186" t="str">
        <f>FEB!$B$24</f>
        <v/>
      </c>
      <c r="J42" s="208"/>
      <c r="K42" s="114" t="str">
        <f>FEB!$D$25</f>
        <v/>
      </c>
      <c r="M42" s="72">
        <v>43187</v>
      </c>
      <c r="N42" s="83" t="str">
        <f>IFERROR(VLOOKUP(O42,Rates!$B$2:$O$451,14,FALSE),"")</f>
        <v/>
      </c>
      <c r="O42" s="109" t="str">
        <f>MAR!$B$24</f>
        <v/>
      </c>
      <c r="P42" s="110"/>
      <c r="Q42" s="77" t="str">
        <f>MAR!$D$25</f>
        <v/>
      </c>
    </row>
    <row r="43" spans="1:17" ht="15" customHeight="1" thickBot="1" x14ac:dyDescent="0.25">
      <c r="A43" s="70">
        <v>29</v>
      </c>
      <c r="B43" s="71" t="str">
        <f>IFERROR(VLOOKUP(C43,Rates!$B$2:$O$451,14,FALSE),"")</f>
        <v/>
      </c>
      <c r="C43" s="188" t="str">
        <f>JAN!$Q$24</f>
        <v/>
      </c>
      <c r="D43" s="189"/>
      <c r="E43" s="111" t="str">
        <f>JAN!$S$25</f>
        <v/>
      </c>
      <c r="G43" s="200" t="s">
        <v>783</v>
      </c>
      <c r="H43" s="201"/>
      <c r="I43" s="201"/>
      <c r="J43" s="202">
        <f>FEB!U1</f>
        <v>0</v>
      </c>
      <c r="K43" s="203"/>
      <c r="M43" s="70">
        <v>43188</v>
      </c>
      <c r="N43" s="71" t="str">
        <f>IFERROR(VLOOKUP(O43,Rates!$B$2:$O$451,14,FALSE),"")</f>
        <v/>
      </c>
      <c r="O43" s="107" t="str">
        <f>MAR!$E$24</f>
        <v/>
      </c>
      <c r="P43" s="108"/>
      <c r="Q43" s="76" t="str">
        <f>MAR!$G$25</f>
        <v/>
      </c>
    </row>
    <row r="44" spans="1:17" ht="15" customHeight="1" thickBot="1" x14ac:dyDescent="0.25">
      <c r="A44" s="72">
        <v>30</v>
      </c>
      <c r="B44" s="83" t="str">
        <f>IFERROR(VLOOKUP(C44,Rates!$B$2:$O$451,14,FALSE),"")</f>
        <v/>
      </c>
      <c r="C44" s="186" t="str">
        <f>JAN!$T$24</f>
        <v/>
      </c>
      <c r="D44" s="187"/>
      <c r="E44" s="77" t="str">
        <f>JAN!$V$25</f>
        <v/>
      </c>
      <c r="G44" s="209"/>
      <c r="H44" s="209"/>
      <c r="I44" s="209"/>
      <c r="J44" s="210"/>
      <c r="K44" s="211"/>
      <c r="M44" s="72">
        <v>43189</v>
      </c>
      <c r="N44" s="83" t="str">
        <f>IFERROR(VLOOKUP(O44,Rates!$B$2:$O$451,14,FALSE),"")</f>
        <v/>
      </c>
      <c r="O44" s="109" t="str">
        <f>MAR!$H$24</f>
        <v/>
      </c>
      <c r="P44" s="110"/>
      <c r="Q44" s="77" t="str">
        <f>MAR!$J$25</f>
        <v/>
      </c>
    </row>
    <row r="45" spans="1:17" ht="15" customHeight="1" thickBot="1" x14ac:dyDescent="0.25">
      <c r="A45" s="101">
        <v>31</v>
      </c>
      <c r="B45" s="100" t="str">
        <f>IFERROR(VLOOKUP(C45,Rates!$B$2:$O$451,14,FALSE),"")</f>
        <v/>
      </c>
      <c r="C45" s="188" t="str">
        <f>JAN!$B$28</f>
        <v/>
      </c>
      <c r="D45" s="189"/>
      <c r="E45" s="102" t="str">
        <f>JAN!$D$29</f>
        <v/>
      </c>
      <c r="M45" s="70">
        <v>43190</v>
      </c>
      <c r="N45" s="71" t="str">
        <f>IFERROR(VLOOKUP(O45,Rates!$B$2:$O$451,14,FALSE),"")</f>
        <v/>
      </c>
      <c r="O45" s="107" t="str">
        <f>MAR!$K$24</f>
        <v/>
      </c>
      <c r="P45" s="108"/>
      <c r="Q45" s="76" t="str">
        <f>MAR!$M$25</f>
        <v/>
      </c>
    </row>
    <row r="46" spans="1:17" ht="15" customHeight="1" thickBot="1" x14ac:dyDescent="0.25">
      <c r="A46" s="200" t="s">
        <v>777</v>
      </c>
      <c r="B46" s="201"/>
      <c r="C46" s="201"/>
      <c r="D46" s="202">
        <f>JAN!U1</f>
        <v>0</v>
      </c>
      <c r="E46" s="203"/>
      <c r="M46" s="200" t="s">
        <v>784</v>
      </c>
      <c r="N46" s="201"/>
      <c r="O46" s="201"/>
      <c r="P46" s="202">
        <f>MAR!U1</f>
        <v>0</v>
      </c>
      <c r="Q46" s="203"/>
    </row>
    <row r="48" spans="1:17" x14ac:dyDescent="0.2">
      <c r="O48" s="192" t="s">
        <v>857</v>
      </c>
      <c r="P48" s="192"/>
      <c r="Q48" s="192"/>
    </row>
    <row r="50" spans="1:17" x14ac:dyDescent="0.2">
      <c r="N50" s="115"/>
      <c r="O50" s="115"/>
      <c r="P50" s="115"/>
      <c r="Q50" s="115"/>
    </row>
    <row r="51" spans="1:17" x14ac:dyDescent="0.2">
      <c r="N51" s="191" t="s">
        <v>770</v>
      </c>
      <c r="O51" s="191"/>
      <c r="P51" s="191"/>
      <c r="Q51" s="191"/>
    </row>
    <row r="52" spans="1:17" x14ac:dyDescent="0.2">
      <c r="N52" s="192" t="s">
        <v>769</v>
      </c>
      <c r="O52" s="192"/>
      <c r="P52" s="192"/>
      <c r="Q52" s="192"/>
    </row>
    <row r="54" spans="1:17" ht="16" thickBot="1" x14ac:dyDescent="0.25"/>
    <row r="55" spans="1:17" ht="16" thickBot="1" x14ac:dyDescent="0.25">
      <c r="A55" s="179" t="s">
        <v>785</v>
      </c>
      <c r="B55" s="180"/>
      <c r="C55" s="180"/>
      <c r="D55" s="180"/>
      <c r="E55" s="181"/>
      <c r="G55" s="179" t="s">
        <v>786</v>
      </c>
      <c r="H55" s="180"/>
      <c r="I55" s="180"/>
      <c r="J55" s="180"/>
      <c r="K55" s="181"/>
      <c r="M55" s="179" t="s">
        <v>787</v>
      </c>
      <c r="N55" s="180"/>
      <c r="O55" s="180"/>
      <c r="P55" s="180"/>
      <c r="Q55" s="181"/>
    </row>
    <row r="56" spans="1:17" ht="15" customHeight="1" thickBot="1" x14ac:dyDescent="0.25">
      <c r="A56" s="67" t="s">
        <v>773</v>
      </c>
      <c r="B56" s="68" t="s">
        <v>774</v>
      </c>
      <c r="C56" s="182" t="s">
        <v>775</v>
      </c>
      <c r="D56" s="183"/>
      <c r="E56" s="69" t="s">
        <v>776</v>
      </c>
      <c r="G56" s="67" t="s">
        <v>773</v>
      </c>
      <c r="H56" s="68" t="s">
        <v>774</v>
      </c>
      <c r="I56" s="182" t="s">
        <v>775</v>
      </c>
      <c r="J56" s="183"/>
      <c r="K56" s="69" t="s">
        <v>776</v>
      </c>
      <c r="M56" s="67" t="s">
        <v>773</v>
      </c>
      <c r="N56" s="68" t="s">
        <v>774</v>
      </c>
      <c r="O56" s="182" t="s">
        <v>775</v>
      </c>
      <c r="P56" s="183"/>
      <c r="Q56" s="69" t="s">
        <v>776</v>
      </c>
    </row>
    <row r="57" spans="1:17" ht="15" customHeight="1" thickBot="1" x14ac:dyDescent="0.25">
      <c r="A57" s="70">
        <v>43191</v>
      </c>
      <c r="B57" s="71" t="str">
        <f>IFERROR(VLOOKUP(C57,Rates!$B$2:$O$451,14,FALSE),"")</f>
        <v/>
      </c>
      <c r="C57" s="196" t="str">
        <f>APR!$N$8</f>
        <v/>
      </c>
      <c r="D57" s="197"/>
      <c r="E57" s="76" t="str">
        <f>APR!$P$9</f>
        <v/>
      </c>
      <c r="G57" s="70">
        <v>43221</v>
      </c>
      <c r="H57" s="71" t="str">
        <f>IFERROR(VLOOKUP(I57,Rates!$B$2:$O$451,14,FALSE),"")</f>
        <v/>
      </c>
      <c r="I57" s="196" t="str">
        <f>MAY!$T$8</f>
        <v/>
      </c>
      <c r="J57" s="197"/>
      <c r="K57" s="76" t="str">
        <f>MAY!$V$9</f>
        <v/>
      </c>
      <c r="M57" s="70">
        <v>43252</v>
      </c>
      <c r="N57" s="71" t="str">
        <f>IFERROR(VLOOKUP(O57,Rates!$B$2:$O$451,14,FALSE),"")</f>
        <v/>
      </c>
      <c r="O57" s="196" t="str">
        <f>JUN!$H$8</f>
        <v/>
      </c>
      <c r="P57" s="197"/>
      <c r="Q57" s="76" t="str">
        <f>JUN!$J$9</f>
        <v/>
      </c>
    </row>
    <row r="58" spans="1:17" ht="15" customHeight="1" thickBot="1" x14ac:dyDescent="0.25">
      <c r="A58" s="72">
        <v>43192</v>
      </c>
      <c r="B58" s="83" t="str">
        <f>IFERROR(VLOOKUP(C58,Rates!$B$2:$O$451,14,FALSE),"")</f>
        <v/>
      </c>
      <c r="C58" s="198" t="str">
        <f>APR!$Q$8</f>
        <v/>
      </c>
      <c r="D58" s="199"/>
      <c r="E58" s="77" t="str">
        <f>APR!$S$9</f>
        <v/>
      </c>
      <c r="G58" s="72">
        <v>43222</v>
      </c>
      <c r="H58" s="83" t="str">
        <f>IFERROR(VLOOKUP(I58,Rates!$B$2:$O$451,14,FALSE),"")</f>
        <v/>
      </c>
      <c r="I58" s="198" t="str">
        <f>MAY!$B$12</f>
        <v/>
      </c>
      <c r="J58" s="199"/>
      <c r="K58" s="77" t="str">
        <f>MAY!$D$13</f>
        <v/>
      </c>
      <c r="M58" s="72">
        <v>43253</v>
      </c>
      <c r="N58" s="83" t="str">
        <f>IFERROR(VLOOKUP(O58,Rates!$B$2:$O$451,14,FALSE),"")</f>
        <v/>
      </c>
      <c r="O58" s="198" t="str">
        <f>JUN!$K$8</f>
        <v/>
      </c>
      <c r="P58" s="199"/>
      <c r="Q58" s="77" t="str">
        <f>JUN!$M$9</f>
        <v/>
      </c>
    </row>
    <row r="59" spans="1:17" ht="15" customHeight="1" thickBot="1" x14ac:dyDescent="0.25">
      <c r="A59" s="70">
        <v>43193</v>
      </c>
      <c r="B59" s="71" t="str">
        <f>IFERROR(VLOOKUP(C59,Rates!$B$2:$O$451,14,FALSE),"")</f>
        <v/>
      </c>
      <c r="C59" s="196" t="str">
        <f>APR!$T$8</f>
        <v/>
      </c>
      <c r="D59" s="197"/>
      <c r="E59" s="76" t="str">
        <f>APR!$V$9</f>
        <v/>
      </c>
      <c r="G59" s="70">
        <v>43223</v>
      </c>
      <c r="H59" s="71" t="str">
        <f>IFERROR(VLOOKUP(I59,Rates!$B$2:$O$451,14,FALSE),"")</f>
        <v/>
      </c>
      <c r="I59" s="196" t="str">
        <f>MAY!$E$12</f>
        <v/>
      </c>
      <c r="J59" s="197"/>
      <c r="K59" s="76" t="str">
        <f>MAY!$G$13</f>
        <v/>
      </c>
      <c r="M59" s="70">
        <v>43254</v>
      </c>
      <c r="N59" s="71" t="str">
        <f>IFERROR(VLOOKUP(O59,Rates!$B$2:$O$451,14,FALSE),"")</f>
        <v/>
      </c>
      <c r="O59" s="196" t="str">
        <f>JUN!$N$8</f>
        <v/>
      </c>
      <c r="P59" s="197"/>
      <c r="Q59" s="76" t="str">
        <f>JUN!$P$9</f>
        <v/>
      </c>
    </row>
    <row r="60" spans="1:17" ht="15" customHeight="1" thickBot="1" x14ac:dyDescent="0.25">
      <c r="A60" s="72">
        <v>43194</v>
      </c>
      <c r="B60" s="83" t="str">
        <f>IFERROR(VLOOKUP(C60,Rates!$B$2:$O$451,14,FALSE),"")</f>
        <v/>
      </c>
      <c r="C60" s="198" t="str">
        <f>APR!$B$12</f>
        <v/>
      </c>
      <c r="D60" s="199"/>
      <c r="E60" s="77" t="str">
        <f>APR!$D$13</f>
        <v/>
      </c>
      <c r="G60" s="72">
        <v>43224</v>
      </c>
      <c r="H60" s="83" t="str">
        <f>IFERROR(VLOOKUP(I60,Rates!$B$2:$O$451,14,FALSE),"")</f>
        <v/>
      </c>
      <c r="I60" s="198" t="str">
        <f>MAY!$H$12</f>
        <v/>
      </c>
      <c r="J60" s="199"/>
      <c r="K60" s="77" t="str">
        <f>MAY!$J$13</f>
        <v/>
      </c>
      <c r="M60" s="72">
        <v>43255</v>
      </c>
      <c r="N60" s="83" t="str">
        <f>IFERROR(VLOOKUP(O60,Rates!$B$2:$O$451,14,FALSE),"")</f>
        <v/>
      </c>
      <c r="O60" s="198" t="str">
        <f>JUN!$Q$8</f>
        <v/>
      </c>
      <c r="P60" s="199"/>
      <c r="Q60" s="77" t="str">
        <f>JUN!$S$9</f>
        <v/>
      </c>
    </row>
    <row r="61" spans="1:17" ht="15" customHeight="1" thickBot="1" x14ac:dyDescent="0.25">
      <c r="A61" s="70">
        <v>43195</v>
      </c>
      <c r="B61" s="71" t="str">
        <f>IFERROR(VLOOKUP(C61,Rates!$B$2:$O$451,14,FALSE),"")</f>
        <v/>
      </c>
      <c r="C61" s="196" t="str">
        <f>APR!$E$12</f>
        <v/>
      </c>
      <c r="D61" s="197"/>
      <c r="E61" s="76" t="str">
        <f>APR!$G$13</f>
        <v/>
      </c>
      <c r="G61" s="70">
        <v>43225</v>
      </c>
      <c r="H61" s="71" t="str">
        <f>IFERROR(VLOOKUP(I61,Rates!$B$2:$O$451,14,FALSE),"")</f>
        <v/>
      </c>
      <c r="I61" s="196" t="str">
        <f>MAY!$K$12</f>
        <v/>
      </c>
      <c r="J61" s="197"/>
      <c r="K61" s="76" t="str">
        <f>MAY!$M$13</f>
        <v/>
      </c>
      <c r="M61" s="70">
        <v>43256</v>
      </c>
      <c r="N61" s="71" t="str">
        <f>IFERROR(VLOOKUP(O61,Rates!$B$2:$O$451,14,FALSE),"")</f>
        <v/>
      </c>
      <c r="O61" s="196" t="str">
        <f>JUN!$T$8</f>
        <v/>
      </c>
      <c r="P61" s="197"/>
      <c r="Q61" s="76" t="str">
        <f>JUN!$V$9</f>
        <v/>
      </c>
    </row>
    <row r="62" spans="1:17" ht="15" customHeight="1" thickBot="1" x14ac:dyDescent="0.25">
      <c r="A62" s="72">
        <v>43196</v>
      </c>
      <c r="B62" s="83" t="str">
        <f>IFERROR(VLOOKUP(C62,Rates!$B$2:$O$451,14,FALSE),"")</f>
        <v/>
      </c>
      <c r="C62" s="198" t="str">
        <f>APR!$H$12</f>
        <v/>
      </c>
      <c r="D62" s="199"/>
      <c r="E62" s="77" t="str">
        <f>APR!$J$13</f>
        <v/>
      </c>
      <c r="G62" s="72">
        <v>43226</v>
      </c>
      <c r="H62" s="83" t="str">
        <f>IFERROR(VLOOKUP(I62,Rates!$B$2:$O$451,14,FALSE),"")</f>
        <v/>
      </c>
      <c r="I62" s="198" t="str">
        <f>MAY!$N$12</f>
        <v/>
      </c>
      <c r="J62" s="199"/>
      <c r="K62" s="77" t="str">
        <f>MAY!$P$13</f>
        <v/>
      </c>
      <c r="M62" s="72">
        <v>43257</v>
      </c>
      <c r="N62" s="83" t="str">
        <f>IFERROR(VLOOKUP(O62,Rates!$B$2:$O$451,14,FALSE),"")</f>
        <v/>
      </c>
      <c r="O62" s="198" t="str">
        <f>JUN!$B$12</f>
        <v/>
      </c>
      <c r="P62" s="199"/>
      <c r="Q62" s="77" t="str">
        <f>JUN!$D$13</f>
        <v/>
      </c>
    </row>
    <row r="63" spans="1:17" ht="15" customHeight="1" thickBot="1" x14ac:dyDescent="0.25">
      <c r="A63" s="70">
        <v>43197</v>
      </c>
      <c r="B63" s="71" t="str">
        <f>IFERROR(VLOOKUP(C63,Rates!$B$2:$O$451,14,FALSE),"")</f>
        <v/>
      </c>
      <c r="C63" s="196" t="str">
        <f>APR!$K$12</f>
        <v/>
      </c>
      <c r="D63" s="197"/>
      <c r="E63" s="76" t="str">
        <f>APR!$M$13</f>
        <v/>
      </c>
      <c r="G63" s="70">
        <v>43227</v>
      </c>
      <c r="H63" s="71" t="str">
        <f>IFERROR(VLOOKUP(I63,Rates!$B$2:$O$451,14,FALSE),"")</f>
        <v/>
      </c>
      <c r="I63" s="196" t="str">
        <f>MAY!$Q$12</f>
        <v/>
      </c>
      <c r="J63" s="197"/>
      <c r="K63" s="76" t="str">
        <f>MAY!$S$13</f>
        <v/>
      </c>
      <c r="M63" s="70">
        <v>43258</v>
      </c>
      <c r="N63" s="71" t="str">
        <f>IFERROR(VLOOKUP(O63,Rates!$B$2:$O$451,14,FALSE),"")</f>
        <v/>
      </c>
      <c r="O63" s="196" t="str">
        <f>JUN!$E$12</f>
        <v/>
      </c>
      <c r="P63" s="197"/>
      <c r="Q63" s="76" t="str">
        <f>JUN!$G$13</f>
        <v/>
      </c>
    </row>
    <row r="64" spans="1:17" ht="15" customHeight="1" thickBot="1" x14ac:dyDescent="0.25">
      <c r="A64" s="72">
        <v>43198</v>
      </c>
      <c r="B64" s="83" t="str">
        <f>IFERROR(VLOOKUP(C64,Rates!$B$2:$O$451,14,FALSE),"")</f>
        <v/>
      </c>
      <c r="C64" s="198" t="str">
        <f>APR!$N$12</f>
        <v/>
      </c>
      <c r="D64" s="199"/>
      <c r="E64" s="77" t="str">
        <f>APR!$P$13</f>
        <v/>
      </c>
      <c r="G64" s="72">
        <v>43228</v>
      </c>
      <c r="H64" s="83" t="str">
        <f>IFERROR(VLOOKUP(I64,Rates!$B$2:$O$451,14,FALSE),"")</f>
        <v/>
      </c>
      <c r="I64" s="198" t="str">
        <f>MAY!$T$12</f>
        <v/>
      </c>
      <c r="J64" s="199"/>
      <c r="K64" s="77" t="str">
        <f>MAY!$V$13</f>
        <v/>
      </c>
      <c r="M64" s="72">
        <v>43259</v>
      </c>
      <c r="N64" s="83" t="str">
        <f>IFERROR(VLOOKUP(O64,Rates!$B$2:$O$451,14,FALSE),"")</f>
        <v/>
      </c>
      <c r="O64" s="198" t="str">
        <f>JUN!$H$12</f>
        <v/>
      </c>
      <c r="P64" s="199"/>
      <c r="Q64" s="77" t="str">
        <f>JUN!$J$13</f>
        <v/>
      </c>
    </row>
    <row r="65" spans="1:17" ht="15" customHeight="1" thickBot="1" x14ac:dyDescent="0.25">
      <c r="A65" s="70">
        <v>43199</v>
      </c>
      <c r="B65" s="71" t="str">
        <f>IFERROR(VLOOKUP(C65,Rates!$B$2:$O$451,14,FALSE),"")</f>
        <v/>
      </c>
      <c r="C65" s="196" t="str">
        <f>APR!$Q$12</f>
        <v/>
      </c>
      <c r="D65" s="197"/>
      <c r="E65" s="76" t="str">
        <f>APR!$S$13</f>
        <v/>
      </c>
      <c r="G65" s="70">
        <v>43229</v>
      </c>
      <c r="H65" s="71" t="str">
        <f>IFERROR(VLOOKUP(I65,Rates!$B$2:$O$451,14,FALSE),"")</f>
        <v/>
      </c>
      <c r="I65" s="196" t="str">
        <f>MAY!$B$16</f>
        <v/>
      </c>
      <c r="J65" s="197"/>
      <c r="K65" s="76" t="str">
        <f>MAY!$D$17</f>
        <v/>
      </c>
      <c r="M65" s="70">
        <v>43260</v>
      </c>
      <c r="N65" s="71" t="str">
        <f>IFERROR(VLOOKUP(O65,Rates!$B$2:$O$451,14,FALSE),"")</f>
        <v/>
      </c>
      <c r="O65" s="196" t="str">
        <f>JUN!$K$12</f>
        <v/>
      </c>
      <c r="P65" s="197"/>
      <c r="Q65" s="76" t="str">
        <f>JUN!$M$13</f>
        <v/>
      </c>
    </row>
    <row r="66" spans="1:17" ht="15" customHeight="1" thickBot="1" x14ac:dyDescent="0.25">
      <c r="A66" s="72">
        <v>43200</v>
      </c>
      <c r="B66" s="83" t="str">
        <f>IFERROR(VLOOKUP(C66,Rates!$B$2:$O$451,14,FALSE),"")</f>
        <v/>
      </c>
      <c r="C66" s="198" t="str">
        <f>APR!$T$12</f>
        <v/>
      </c>
      <c r="D66" s="199"/>
      <c r="E66" s="77" t="str">
        <f>APR!$V$13</f>
        <v/>
      </c>
      <c r="G66" s="72">
        <v>43230</v>
      </c>
      <c r="H66" s="83" t="str">
        <f>IFERROR(VLOOKUP(I66,Rates!$B$2:$O$451,14,FALSE),"")</f>
        <v/>
      </c>
      <c r="I66" s="198" t="str">
        <f>MAY!$E$16</f>
        <v/>
      </c>
      <c r="J66" s="199"/>
      <c r="K66" s="77" t="str">
        <f>MAY!$G$17</f>
        <v/>
      </c>
      <c r="M66" s="72">
        <v>43261</v>
      </c>
      <c r="N66" s="83" t="str">
        <f>IFERROR(VLOOKUP(O66,Rates!$B$2:$O$451,14,FALSE),"")</f>
        <v/>
      </c>
      <c r="O66" s="198" t="str">
        <f>JUN!$N$12</f>
        <v/>
      </c>
      <c r="P66" s="199"/>
      <c r="Q66" s="77" t="str">
        <f>JUN!$P$13</f>
        <v/>
      </c>
    </row>
    <row r="67" spans="1:17" ht="15" customHeight="1" thickBot="1" x14ac:dyDescent="0.25">
      <c r="A67" s="70">
        <v>43201</v>
      </c>
      <c r="B67" s="71" t="str">
        <f>IFERROR(VLOOKUP(C67,Rates!$B$2:$O$451,14,FALSE),"")</f>
        <v/>
      </c>
      <c r="C67" s="196" t="str">
        <f>APR!$B$16</f>
        <v/>
      </c>
      <c r="D67" s="197"/>
      <c r="E67" s="76" t="str">
        <f>APR!$D$17</f>
        <v/>
      </c>
      <c r="G67" s="70">
        <v>43231</v>
      </c>
      <c r="H67" s="71" t="str">
        <f>IFERROR(VLOOKUP(I67,Rates!$B$2:$O$451,14,FALSE),"")</f>
        <v/>
      </c>
      <c r="I67" s="196" t="str">
        <f>MAY!$H$16</f>
        <v/>
      </c>
      <c r="J67" s="197"/>
      <c r="K67" s="76" t="str">
        <f>MAY!$J$17</f>
        <v/>
      </c>
      <c r="M67" s="70">
        <v>43262</v>
      </c>
      <c r="N67" s="71" t="str">
        <f>IFERROR(VLOOKUP(O67,Rates!$B$2:$O$451,14,FALSE),"")</f>
        <v/>
      </c>
      <c r="O67" s="196" t="str">
        <f>JUN!$Q$12</f>
        <v/>
      </c>
      <c r="P67" s="197"/>
      <c r="Q67" s="76" t="str">
        <f>JUN!$S$13</f>
        <v/>
      </c>
    </row>
    <row r="68" spans="1:17" ht="15" customHeight="1" thickBot="1" x14ac:dyDescent="0.25">
      <c r="A68" s="72">
        <v>43202</v>
      </c>
      <c r="B68" s="83" t="str">
        <f>IFERROR(VLOOKUP(C68,Rates!$B$2:$O$451,14,FALSE),"")</f>
        <v/>
      </c>
      <c r="C68" s="198" t="str">
        <f>APR!$E$16</f>
        <v/>
      </c>
      <c r="D68" s="199"/>
      <c r="E68" s="77" t="str">
        <f>APR!$G$17</f>
        <v/>
      </c>
      <c r="G68" s="72">
        <v>43232</v>
      </c>
      <c r="H68" s="83" t="str">
        <f>IFERROR(VLOOKUP(I68,Rates!$B$2:$O$451,14,FALSE),"")</f>
        <v/>
      </c>
      <c r="I68" s="198" t="str">
        <f>MAY!$K$16</f>
        <v/>
      </c>
      <c r="J68" s="199"/>
      <c r="K68" s="77" t="str">
        <f>MAY!$M$17</f>
        <v/>
      </c>
      <c r="M68" s="72">
        <v>43263</v>
      </c>
      <c r="N68" s="83" t="str">
        <f>IFERROR(VLOOKUP(O68,Rates!$B$2:$O$451,14,FALSE),"")</f>
        <v/>
      </c>
      <c r="O68" s="198" t="str">
        <f>JUN!$T$12</f>
        <v/>
      </c>
      <c r="P68" s="199"/>
      <c r="Q68" s="77" t="str">
        <f>JUN!$V$13</f>
        <v/>
      </c>
    </row>
    <row r="69" spans="1:17" ht="15" customHeight="1" thickBot="1" x14ac:dyDescent="0.25">
      <c r="A69" s="70">
        <v>43203</v>
      </c>
      <c r="B69" s="71" t="str">
        <f>IFERROR(VLOOKUP(C69,Rates!$B$2:$O$451,14,FALSE),"")</f>
        <v/>
      </c>
      <c r="C69" s="196" t="str">
        <f>APR!$H$16</f>
        <v/>
      </c>
      <c r="D69" s="197"/>
      <c r="E69" s="76" t="str">
        <f>APR!$J$17</f>
        <v/>
      </c>
      <c r="G69" s="70">
        <v>43233</v>
      </c>
      <c r="H69" s="71" t="str">
        <f>IFERROR(VLOOKUP(I69,Rates!$B$2:$O$451,14,FALSE),"")</f>
        <v/>
      </c>
      <c r="I69" s="196" t="str">
        <f>MAY!$N$16</f>
        <v/>
      </c>
      <c r="J69" s="197"/>
      <c r="K69" s="76" t="str">
        <f>MAY!$P$17</f>
        <v/>
      </c>
      <c r="M69" s="70">
        <v>43264</v>
      </c>
      <c r="N69" s="71" t="str">
        <f>IFERROR(VLOOKUP(O69,Rates!$B$2:$O$451,14,FALSE),"")</f>
        <v/>
      </c>
      <c r="O69" s="196" t="str">
        <f>JUN!$B$16</f>
        <v/>
      </c>
      <c r="P69" s="197"/>
      <c r="Q69" s="76" t="str">
        <f>JUN!$D$17</f>
        <v/>
      </c>
    </row>
    <row r="70" spans="1:17" ht="15" customHeight="1" thickBot="1" x14ac:dyDescent="0.25">
      <c r="A70" s="72">
        <v>43204</v>
      </c>
      <c r="B70" s="83" t="str">
        <f>IFERROR(VLOOKUP(C70,Rates!$B$2:$O$451,14,FALSE),"")</f>
        <v/>
      </c>
      <c r="C70" s="198" t="str">
        <f>APR!$K$16</f>
        <v/>
      </c>
      <c r="D70" s="199"/>
      <c r="E70" s="77" t="str">
        <f>APR!$M$17</f>
        <v/>
      </c>
      <c r="G70" s="72">
        <v>43234</v>
      </c>
      <c r="H70" s="83" t="str">
        <f>IFERROR(VLOOKUP(I70,Rates!$B$2:$O$451,14,FALSE),"")</f>
        <v/>
      </c>
      <c r="I70" s="198" t="str">
        <f>MAY!$Q$16</f>
        <v/>
      </c>
      <c r="J70" s="199"/>
      <c r="K70" s="77" t="str">
        <f>MAY!$S$17</f>
        <v/>
      </c>
      <c r="M70" s="72">
        <v>43265</v>
      </c>
      <c r="N70" s="83" t="str">
        <f>IFERROR(VLOOKUP(O70,Rates!$B$2:$O$451,14,FALSE),"")</f>
        <v/>
      </c>
      <c r="O70" s="198" t="str">
        <f>JUN!$E$16</f>
        <v/>
      </c>
      <c r="P70" s="199"/>
      <c r="Q70" s="77" t="str">
        <f>JUN!$G$17</f>
        <v/>
      </c>
    </row>
    <row r="71" spans="1:17" ht="15" customHeight="1" thickBot="1" x14ac:dyDescent="0.25">
      <c r="A71" s="70">
        <v>43205</v>
      </c>
      <c r="B71" s="71" t="str">
        <f>IFERROR(VLOOKUP(C71,Rates!$B$2:$O$451,14,FALSE),"")</f>
        <v/>
      </c>
      <c r="C71" s="196" t="str">
        <f>APR!$N$16</f>
        <v/>
      </c>
      <c r="D71" s="197"/>
      <c r="E71" s="76" t="str">
        <f>APR!$P$17</f>
        <v/>
      </c>
      <c r="G71" s="70">
        <v>43235</v>
      </c>
      <c r="H71" s="71" t="str">
        <f>IFERROR(VLOOKUP(I71,Rates!$B$2:$O$451,14,FALSE),"")</f>
        <v/>
      </c>
      <c r="I71" s="196" t="str">
        <f>MAY!$T$16</f>
        <v/>
      </c>
      <c r="J71" s="197"/>
      <c r="K71" s="76" t="str">
        <f>MAY!$V$17</f>
        <v/>
      </c>
      <c r="M71" s="70">
        <v>43266</v>
      </c>
      <c r="N71" s="71" t="str">
        <f>IFERROR(VLOOKUP(O71,Rates!$B$2:$O$451,14,FALSE),"")</f>
        <v/>
      </c>
      <c r="O71" s="196" t="str">
        <f>JUN!$H$16</f>
        <v/>
      </c>
      <c r="P71" s="197"/>
      <c r="Q71" s="76" t="str">
        <f>JUN!$J$17</f>
        <v/>
      </c>
    </row>
    <row r="72" spans="1:17" ht="15" customHeight="1" thickBot="1" x14ac:dyDescent="0.25">
      <c r="A72" s="72">
        <v>43206</v>
      </c>
      <c r="B72" s="83" t="str">
        <f>IFERROR(VLOOKUP(C72,Rates!$B$2:$O$451,14,FALSE),"")</f>
        <v/>
      </c>
      <c r="C72" s="198" t="str">
        <f>APR!$Q$16</f>
        <v/>
      </c>
      <c r="D72" s="199"/>
      <c r="E72" s="77" t="str">
        <f>APR!$S$17</f>
        <v/>
      </c>
      <c r="G72" s="72">
        <v>43236</v>
      </c>
      <c r="H72" s="83" t="str">
        <f>IFERROR(VLOOKUP(I72,Rates!$B$2:$O$451,14,FALSE),"")</f>
        <v/>
      </c>
      <c r="I72" s="198" t="str">
        <f>MAY!$B$20</f>
        <v/>
      </c>
      <c r="J72" s="199"/>
      <c r="K72" s="77" t="str">
        <f>MAY!$D$21</f>
        <v/>
      </c>
      <c r="M72" s="72">
        <v>43267</v>
      </c>
      <c r="N72" s="83" t="str">
        <f>IFERROR(VLOOKUP(O72,Rates!$B$2:$O$451,14,FALSE),"")</f>
        <v/>
      </c>
      <c r="O72" s="198" t="str">
        <f>JUN!$K$16</f>
        <v/>
      </c>
      <c r="P72" s="199"/>
      <c r="Q72" s="77" t="str">
        <f>JUN!$M$17</f>
        <v/>
      </c>
    </row>
    <row r="73" spans="1:17" ht="15" customHeight="1" thickBot="1" x14ac:dyDescent="0.25">
      <c r="A73" s="70">
        <v>43207</v>
      </c>
      <c r="B73" s="71" t="str">
        <f>IFERROR(VLOOKUP(C73,Rates!$B$2:$O$451,14,FALSE),"")</f>
        <v/>
      </c>
      <c r="C73" s="196" t="str">
        <f>APR!$T$16</f>
        <v/>
      </c>
      <c r="D73" s="197"/>
      <c r="E73" s="76" t="str">
        <f>APR!$V$17</f>
        <v/>
      </c>
      <c r="G73" s="70">
        <v>43237</v>
      </c>
      <c r="H73" s="71" t="str">
        <f>IFERROR(VLOOKUP(I73,Rates!$B$2:$O$451,14,FALSE),"")</f>
        <v/>
      </c>
      <c r="I73" s="196" t="str">
        <f>MAY!$E$20</f>
        <v/>
      </c>
      <c r="J73" s="197"/>
      <c r="K73" s="76" t="str">
        <f>MAY!$G$21</f>
        <v/>
      </c>
      <c r="M73" s="70">
        <v>43268</v>
      </c>
      <c r="N73" s="71" t="str">
        <f>IFERROR(VLOOKUP(O73,Rates!$B$2:$O$451,14,FALSE),"")</f>
        <v/>
      </c>
      <c r="O73" s="196" t="str">
        <f>JUN!$N$16</f>
        <v/>
      </c>
      <c r="P73" s="197"/>
      <c r="Q73" s="76" t="str">
        <f>JUN!$P$17</f>
        <v/>
      </c>
    </row>
    <row r="74" spans="1:17" ht="15" customHeight="1" thickBot="1" x14ac:dyDescent="0.25">
      <c r="A74" s="72">
        <v>43208</v>
      </c>
      <c r="B74" s="83" t="str">
        <f>IFERROR(VLOOKUP(C74,Rates!$B$2:$O$451,14,FALSE),"")</f>
        <v/>
      </c>
      <c r="C74" s="198" t="str">
        <f>APR!$B$20</f>
        <v/>
      </c>
      <c r="D74" s="199"/>
      <c r="E74" s="77" t="str">
        <f>APR!$D$21</f>
        <v/>
      </c>
      <c r="G74" s="72">
        <v>43238</v>
      </c>
      <c r="H74" s="83" t="str">
        <f>IFERROR(VLOOKUP(I74,Rates!$B$2:$O$451,14,FALSE),"")</f>
        <v/>
      </c>
      <c r="I74" s="198" t="str">
        <f>MAY!$H$20</f>
        <v/>
      </c>
      <c r="J74" s="199"/>
      <c r="K74" s="77" t="str">
        <f>MAY!$J$21</f>
        <v/>
      </c>
      <c r="M74" s="72">
        <v>43269</v>
      </c>
      <c r="N74" s="83" t="str">
        <f>IFERROR(VLOOKUP(O74,Rates!$B$2:$O$451,14,FALSE),"")</f>
        <v/>
      </c>
      <c r="O74" s="198" t="str">
        <f>JUN!$Q$16</f>
        <v/>
      </c>
      <c r="P74" s="199"/>
      <c r="Q74" s="77" t="str">
        <f>JUN!$S$17</f>
        <v/>
      </c>
    </row>
    <row r="75" spans="1:17" ht="15" customHeight="1" thickBot="1" x14ac:dyDescent="0.25">
      <c r="A75" s="70">
        <v>43209</v>
      </c>
      <c r="B75" s="71" t="str">
        <f>IFERROR(VLOOKUP(C75,Rates!$B$2:$O$451,14,FALSE),"")</f>
        <v/>
      </c>
      <c r="C75" s="196" t="str">
        <f>APR!$E$20</f>
        <v/>
      </c>
      <c r="D75" s="197"/>
      <c r="E75" s="76" t="str">
        <f>APR!$G$21</f>
        <v/>
      </c>
      <c r="G75" s="70">
        <v>43239</v>
      </c>
      <c r="H75" s="71" t="str">
        <f>IFERROR(VLOOKUP(I75,Rates!$B$2:$O$451,14,FALSE),"")</f>
        <v/>
      </c>
      <c r="I75" s="196" t="str">
        <f>MAY!$K$20</f>
        <v/>
      </c>
      <c r="J75" s="197"/>
      <c r="K75" s="76" t="str">
        <f>MAY!$M$21</f>
        <v/>
      </c>
      <c r="M75" s="70">
        <v>43270</v>
      </c>
      <c r="N75" s="71" t="str">
        <f>IFERROR(VLOOKUP(O75,Rates!$B$2:$O$451,14,FALSE),"")</f>
        <v/>
      </c>
      <c r="O75" s="196" t="str">
        <f>JUN!$T$16</f>
        <v/>
      </c>
      <c r="P75" s="197"/>
      <c r="Q75" s="76" t="str">
        <f>JUN!$V$17</f>
        <v/>
      </c>
    </row>
    <row r="76" spans="1:17" ht="15" customHeight="1" thickBot="1" x14ac:dyDescent="0.25">
      <c r="A76" s="72">
        <v>43210</v>
      </c>
      <c r="B76" s="83" t="str">
        <f>IFERROR(VLOOKUP(C76,Rates!$B$2:$O$451,14,FALSE),"")</f>
        <v/>
      </c>
      <c r="C76" s="198" t="str">
        <f>APR!$H$20</f>
        <v/>
      </c>
      <c r="D76" s="199"/>
      <c r="E76" s="77" t="str">
        <f>APR!$J$21</f>
        <v/>
      </c>
      <c r="G76" s="72">
        <v>43240</v>
      </c>
      <c r="H76" s="83" t="str">
        <f>IFERROR(VLOOKUP(I76,Rates!$B$2:$O$451,14,FALSE),"")</f>
        <v/>
      </c>
      <c r="I76" s="198" t="str">
        <f>MAY!$N$20</f>
        <v/>
      </c>
      <c r="J76" s="199"/>
      <c r="K76" s="77" t="str">
        <f>MAY!$P$21</f>
        <v/>
      </c>
      <c r="M76" s="72">
        <v>43271</v>
      </c>
      <c r="N76" s="83" t="str">
        <f>IFERROR(VLOOKUP(O76,Rates!$B$2:$O$451,14,FALSE),"")</f>
        <v/>
      </c>
      <c r="O76" s="198" t="str">
        <f>JUN!$B$20</f>
        <v/>
      </c>
      <c r="P76" s="199"/>
      <c r="Q76" s="77" t="str">
        <f>JUN!$D$21</f>
        <v/>
      </c>
    </row>
    <row r="77" spans="1:17" ht="15" customHeight="1" thickBot="1" x14ac:dyDescent="0.25">
      <c r="A77" s="70">
        <v>43211</v>
      </c>
      <c r="B77" s="71" t="str">
        <f>IFERROR(VLOOKUP(C77,Rates!$B$2:$O$451,14,FALSE),"")</f>
        <v/>
      </c>
      <c r="C77" s="196" t="str">
        <f>APR!$K$20</f>
        <v/>
      </c>
      <c r="D77" s="197"/>
      <c r="E77" s="76" t="str">
        <f>APR!$M$21</f>
        <v/>
      </c>
      <c r="G77" s="70">
        <v>43241</v>
      </c>
      <c r="H77" s="71" t="str">
        <f>IFERROR(VLOOKUP(I77,Rates!$B$2:$O$451,14,FALSE),"")</f>
        <v/>
      </c>
      <c r="I77" s="196" t="str">
        <f>MAY!$Q$20</f>
        <v/>
      </c>
      <c r="J77" s="197"/>
      <c r="K77" s="76" t="str">
        <f>MAY!$S$21</f>
        <v/>
      </c>
      <c r="M77" s="70">
        <v>43272</v>
      </c>
      <c r="N77" s="71" t="str">
        <f>IFERROR(VLOOKUP(O77,Rates!$B$2:$O$451,14,FALSE),"")</f>
        <v/>
      </c>
      <c r="O77" s="196" t="str">
        <f>JUN!$E$20</f>
        <v/>
      </c>
      <c r="P77" s="197"/>
      <c r="Q77" s="76" t="str">
        <f>JUN!$G$21</f>
        <v/>
      </c>
    </row>
    <row r="78" spans="1:17" ht="15" customHeight="1" thickBot="1" x14ac:dyDescent="0.25">
      <c r="A78" s="72">
        <v>43212</v>
      </c>
      <c r="B78" s="83" t="str">
        <f>IFERROR(VLOOKUP(C78,Rates!$B$2:$O$451,14,FALSE),"")</f>
        <v/>
      </c>
      <c r="C78" s="198" t="str">
        <f>APR!$N$20</f>
        <v/>
      </c>
      <c r="D78" s="199"/>
      <c r="E78" s="77" t="str">
        <f>APR!$P$21</f>
        <v/>
      </c>
      <c r="G78" s="72">
        <v>43242</v>
      </c>
      <c r="H78" s="83" t="str">
        <f>IFERROR(VLOOKUP(I78,Rates!$B$2:$O$451,14,FALSE),"")</f>
        <v/>
      </c>
      <c r="I78" s="198" t="str">
        <f>MAY!$T$20</f>
        <v/>
      </c>
      <c r="J78" s="199"/>
      <c r="K78" s="77" t="str">
        <f>MAY!$V$21</f>
        <v/>
      </c>
      <c r="M78" s="72">
        <v>43273</v>
      </c>
      <c r="N78" s="83" t="str">
        <f>IFERROR(VLOOKUP(O78,Rates!$B$2:$O$451,14,FALSE),"")</f>
        <v/>
      </c>
      <c r="O78" s="198" t="str">
        <f>JUN!$H$20</f>
        <v/>
      </c>
      <c r="P78" s="199"/>
      <c r="Q78" s="77" t="str">
        <f>JUN!$J$21</f>
        <v/>
      </c>
    </row>
    <row r="79" spans="1:17" ht="15" customHeight="1" thickBot="1" x14ac:dyDescent="0.25">
      <c r="A79" s="70">
        <v>43213</v>
      </c>
      <c r="B79" s="71" t="str">
        <f>IFERROR(VLOOKUP(C79,Rates!$B$2:$O$451,14,FALSE),"")</f>
        <v/>
      </c>
      <c r="C79" s="196" t="str">
        <f>APR!$Q$20</f>
        <v/>
      </c>
      <c r="D79" s="197"/>
      <c r="E79" s="76" t="str">
        <f>APR!$S$21</f>
        <v/>
      </c>
      <c r="G79" s="70">
        <v>43243</v>
      </c>
      <c r="H79" s="71" t="str">
        <f>IFERROR(VLOOKUP(I79,Rates!$B$2:$O$451,14,FALSE),"")</f>
        <v/>
      </c>
      <c r="I79" s="196" t="str">
        <f>MAY!$B$24</f>
        <v/>
      </c>
      <c r="J79" s="197"/>
      <c r="K79" s="76" t="str">
        <f>MAY!$D$25</f>
        <v/>
      </c>
      <c r="M79" s="70">
        <v>43274</v>
      </c>
      <c r="N79" s="71" t="str">
        <f>IFERROR(VLOOKUP(O79,Rates!$B$2:$O$451,14,FALSE),"")</f>
        <v/>
      </c>
      <c r="O79" s="196" t="str">
        <f>JUN!$K$20</f>
        <v/>
      </c>
      <c r="P79" s="197"/>
      <c r="Q79" s="76" t="str">
        <f>JUN!$M$21</f>
        <v/>
      </c>
    </row>
    <row r="80" spans="1:17" ht="15" customHeight="1" thickBot="1" x14ac:dyDescent="0.25">
      <c r="A80" s="72">
        <v>43214</v>
      </c>
      <c r="B80" s="83" t="str">
        <f>IFERROR(VLOOKUP(C80,Rates!$B$2:$O$451,14,FALSE),"")</f>
        <v/>
      </c>
      <c r="C80" s="198" t="str">
        <f>APR!$T$20</f>
        <v/>
      </c>
      <c r="D80" s="199"/>
      <c r="E80" s="77" t="str">
        <f>APR!$V$21</f>
        <v/>
      </c>
      <c r="G80" s="72">
        <v>43244</v>
      </c>
      <c r="H80" s="83" t="str">
        <f>IFERROR(VLOOKUP(I80,Rates!$B$2:$O$451,14,FALSE),"")</f>
        <v/>
      </c>
      <c r="I80" s="198" t="str">
        <f>MAY!$E$24</f>
        <v/>
      </c>
      <c r="J80" s="199"/>
      <c r="K80" s="77" t="str">
        <f>MAY!$G$25</f>
        <v/>
      </c>
      <c r="M80" s="72">
        <v>43275</v>
      </c>
      <c r="N80" s="83" t="str">
        <f>IFERROR(VLOOKUP(O80,Rates!$B$2:$O$451,14,FALSE),"")</f>
        <v/>
      </c>
      <c r="O80" s="198" t="str">
        <f>JUN!$N$20</f>
        <v/>
      </c>
      <c r="P80" s="199"/>
      <c r="Q80" s="77" t="str">
        <f>JUN!$P$21</f>
        <v/>
      </c>
    </row>
    <row r="81" spans="1:17" ht="15" customHeight="1" thickBot="1" x14ac:dyDescent="0.25">
      <c r="A81" s="70">
        <v>43215</v>
      </c>
      <c r="B81" s="71" t="str">
        <f>IFERROR(VLOOKUP(C81,Rates!$B$2:$O$451,14,FALSE),"")</f>
        <v/>
      </c>
      <c r="C81" s="196" t="str">
        <f>APR!$B$24</f>
        <v/>
      </c>
      <c r="D81" s="197"/>
      <c r="E81" s="76" t="str">
        <f>APR!$D$25</f>
        <v/>
      </c>
      <c r="G81" s="70">
        <v>43245</v>
      </c>
      <c r="H81" s="71" t="str">
        <f>IFERROR(VLOOKUP(I81,Rates!$B$2:$O$451,14,FALSE),"")</f>
        <v/>
      </c>
      <c r="I81" s="196" t="str">
        <f>MAY!$H$24</f>
        <v/>
      </c>
      <c r="J81" s="197"/>
      <c r="K81" s="76" t="str">
        <f>MAY!$J$25</f>
        <v/>
      </c>
      <c r="M81" s="70">
        <v>43276</v>
      </c>
      <c r="N81" s="71" t="str">
        <f>IFERROR(VLOOKUP(O81,Rates!$B$2:$O$451,14,FALSE),"")</f>
        <v/>
      </c>
      <c r="O81" s="196" t="str">
        <f>JUN!$Q$20</f>
        <v/>
      </c>
      <c r="P81" s="197"/>
      <c r="Q81" s="76" t="str">
        <f>JUN!$S$21</f>
        <v/>
      </c>
    </row>
    <row r="82" spans="1:17" ht="15" customHeight="1" thickBot="1" x14ac:dyDescent="0.25">
      <c r="A82" s="72">
        <v>43216</v>
      </c>
      <c r="B82" s="83" t="str">
        <f>IFERROR(VLOOKUP(C82,Rates!$B$2:$O$451,14,FALSE),"")</f>
        <v/>
      </c>
      <c r="C82" s="198" t="str">
        <f>APR!$E$24</f>
        <v/>
      </c>
      <c r="D82" s="199"/>
      <c r="E82" s="77" t="str">
        <f>APR!$G$25</f>
        <v/>
      </c>
      <c r="G82" s="72">
        <v>43246</v>
      </c>
      <c r="H82" s="83" t="str">
        <f>IFERROR(VLOOKUP(I82,Rates!$B$2:$O$451,14,FALSE),"")</f>
        <v/>
      </c>
      <c r="I82" s="198" t="str">
        <f>MAY!$K$24</f>
        <v/>
      </c>
      <c r="J82" s="199"/>
      <c r="K82" s="77" t="str">
        <f>MAY!$M$25</f>
        <v/>
      </c>
      <c r="M82" s="72">
        <v>43277</v>
      </c>
      <c r="N82" s="83" t="str">
        <f>IFERROR(VLOOKUP(O82,Rates!$B$2:$O$451,14,FALSE),"")</f>
        <v/>
      </c>
      <c r="O82" s="198" t="str">
        <f>JUN!$T$20</f>
        <v/>
      </c>
      <c r="P82" s="199"/>
      <c r="Q82" s="77" t="str">
        <f>JUN!$V$21</f>
        <v/>
      </c>
    </row>
    <row r="83" spans="1:17" ht="15" customHeight="1" thickBot="1" x14ac:dyDescent="0.25">
      <c r="A83" s="70">
        <v>43217</v>
      </c>
      <c r="B83" s="71" t="str">
        <f>IFERROR(VLOOKUP(C83,Rates!$B$2:$O$451,14,FALSE),"")</f>
        <v/>
      </c>
      <c r="C83" s="196" t="str">
        <f>APR!$H$20</f>
        <v/>
      </c>
      <c r="D83" s="197"/>
      <c r="E83" s="76" t="str">
        <f>APR!$J$21</f>
        <v/>
      </c>
      <c r="G83" s="70">
        <v>43247</v>
      </c>
      <c r="H83" s="71" t="str">
        <f>IFERROR(VLOOKUP(I83,Rates!$B$2:$O$451,14,FALSE),"")</f>
        <v/>
      </c>
      <c r="I83" s="196" t="str">
        <f>MAY!$N$24</f>
        <v/>
      </c>
      <c r="J83" s="197"/>
      <c r="K83" s="76" t="str">
        <f>MAY!$P$25</f>
        <v/>
      </c>
      <c r="M83" s="70">
        <v>43278</v>
      </c>
      <c r="N83" s="71" t="str">
        <f>IFERROR(VLOOKUP(O83,Rates!$B$2:$O$451,14,FALSE),"")</f>
        <v/>
      </c>
      <c r="O83" s="196" t="str">
        <f>JUN!$B$24</f>
        <v/>
      </c>
      <c r="P83" s="197"/>
      <c r="Q83" s="76" t="str">
        <f>JUN!$D$25</f>
        <v/>
      </c>
    </row>
    <row r="84" spans="1:17" ht="15" customHeight="1" thickBot="1" x14ac:dyDescent="0.25">
      <c r="A84" s="72">
        <v>43218</v>
      </c>
      <c r="B84" s="83" t="str">
        <f>IFERROR(VLOOKUP(C84,Rates!$B$2:$O$451,14,FALSE),"")</f>
        <v/>
      </c>
      <c r="C84" s="198" t="str">
        <f>APR!$K$24</f>
        <v/>
      </c>
      <c r="D84" s="199"/>
      <c r="E84" s="77" t="str">
        <f>APR!$M$25</f>
        <v/>
      </c>
      <c r="G84" s="72">
        <v>43248</v>
      </c>
      <c r="H84" s="83" t="str">
        <f>IFERROR(VLOOKUP(I84,Rates!$B$2:$O$451,14,FALSE),"")</f>
        <v/>
      </c>
      <c r="I84" s="198" t="str">
        <f>MAY!$Q$24</f>
        <v/>
      </c>
      <c r="J84" s="199"/>
      <c r="K84" s="77" t="str">
        <f>MAY!$S$25</f>
        <v/>
      </c>
      <c r="M84" s="72">
        <v>43279</v>
      </c>
      <c r="N84" s="83" t="str">
        <f>IFERROR(VLOOKUP(O84,Rates!$B$2:$O$451,14,FALSE),"")</f>
        <v/>
      </c>
      <c r="O84" s="198" t="str">
        <f>JUN!$E$24</f>
        <v/>
      </c>
      <c r="P84" s="199"/>
      <c r="Q84" s="77" t="str">
        <f>JUN!$G$25</f>
        <v/>
      </c>
    </row>
    <row r="85" spans="1:17" ht="15" customHeight="1" thickBot="1" x14ac:dyDescent="0.25">
      <c r="A85" s="70">
        <v>43219</v>
      </c>
      <c r="B85" s="71" t="str">
        <f>IFERROR(VLOOKUP(C85,Rates!$B$2:$O$451,14,FALSE),"")</f>
        <v/>
      </c>
      <c r="C85" s="196" t="str">
        <f>APR!$N$24</f>
        <v/>
      </c>
      <c r="D85" s="197"/>
      <c r="E85" s="76" t="str">
        <f>APR!$P$25</f>
        <v/>
      </c>
      <c r="G85" s="70">
        <v>43249</v>
      </c>
      <c r="H85" s="71" t="str">
        <f>IFERROR(VLOOKUP(I85,Rates!$B$2:$O$451,14,FALSE),"")</f>
        <v/>
      </c>
      <c r="I85" s="196" t="str">
        <f>MAY!$T$24</f>
        <v/>
      </c>
      <c r="J85" s="197"/>
      <c r="K85" s="76" t="str">
        <f>MAY!$V$25</f>
        <v/>
      </c>
      <c r="M85" s="70">
        <v>43280</v>
      </c>
      <c r="N85" s="71" t="str">
        <f>IFERROR(VLOOKUP(O85,Rates!$B$2:$O$451,14,FALSE),"")</f>
        <v/>
      </c>
      <c r="O85" s="196" t="str">
        <f>JUN!$H$24</f>
        <v/>
      </c>
      <c r="P85" s="197"/>
      <c r="Q85" s="76" t="str">
        <f>JUN!$J$25</f>
        <v/>
      </c>
    </row>
    <row r="86" spans="1:17" ht="15" customHeight="1" thickBot="1" x14ac:dyDescent="0.25">
      <c r="A86" s="72">
        <v>43220</v>
      </c>
      <c r="B86" s="83" t="str">
        <f>IFERROR(VLOOKUP(C86,Rates!$B$2:$O$451,14,FALSE),"")</f>
        <v/>
      </c>
      <c r="C86" s="198" t="str">
        <f>APR!$Q$24</f>
        <v/>
      </c>
      <c r="D86" s="199"/>
      <c r="E86" s="77" t="str">
        <f>APR!$S$25</f>
        <v/>
      </c>
      <c r="G86" s="72">
        <v>43250</v>
      </c>
      <c r="H86" s="83" t="str">
        <f>IFERROR(VLOOKUP(I86,Rates!$B$2:$O$451,14,FALSE),"")</f>
        <v/>
      </c>
      <c r="I86" s="198" t="str">
        <f>MAY!$B$28</f>
        <v/>
      </c>
      <c r="J86" s="199"/>
      <c r="K86" s="77" t="str">
        <f>MAY!$D$29</f>
        <v/>
      </c>
      <c r="M86" s="72">
        <v>43281</v>
      </c>
      <c r="N86" s="83" t="str">
        <f>IFERROR(VLOOKUP(O86,Rates!$B$2:$O$451,14,FALSE),"")</f>
        <v/>
      </c>
      <c r="O86" s="198" t="str">
        <f>JUN!$K$24</f>
        <v/>
      </c>
      <c r="P86" s="199"/>
      <c r="Q86" s="77" t="str">
        <f>JUN!$M$25</f>
        <v/>
      </c>
    </row>
    <row r="87" spans="1:17" ht="15" customHeight="1" thickBot="1" x14ac:dyDescent="0.25">
      <c r="A87" s="200" t="s">
        <v>784</v>
      </c>
      <c r="B87" s="201"/>
      <c r="C87" s="201"/>
      <c r="D87" s="202">
        <f>APR!U1</f>
        <v>0</v>
      </c>
      <c r="E87" s="203"/>
      <c r="G87" s="70">
        <v>43251</v>
      </c>
      <c r="H87" s="71" t="str">
        <f>IFERROR(VLOOKUP(I87,Rates!$B$2:$O$451,14,FALSE),"")</f>
        <v/>
      </c>
      <c r="I87" s="196" t="str">
        <f>MAY!$E$28</f>
        <v/>
      </c>
      <c r="J87" s="197"/>
      <c r="K87" s="76" t="str">
        <f>MAY!$G$29</f>
        <v/>
      </c>
      <c r="M87" s="200" t="s">
        <v>789</v>
      </c>
      <c r="N87" s="201"/>
      <c r="O87" s="201"/>
      <c r="P87" s="202">
        <f>JUN!U1</f>
        <v>0</v>
      </c>
      <c r="Q87" s="203"/>
    </row>
    <row r="88" spans="1:17" ht="15" customHeight="1" thickBot="1" x14ac:dyDescent="0.25">
      <c r="G88" s="200" t="s">
        <v>788</v>
      </c>
      <c r="H88" s="201"/>
      <c r="I88" s="201"/>
      <c r="J88" s="202">
        <f>MAY!U1</f>
        <v>0</v>
      </c>
      <c r="K88" s="203"/>
      <c r="M88" s="74"/>
      <c r="N88" s="74"/>
      <c r="O88" s="88"/>
      <c r="P88" s="89"/>
      <c r="Q88" s="75"/>
    </row>
    <row r="96" spans="1:17" x14ac:dyDescent="0.2">
      <c r="O96" s="192" t="s">
        <v>778</v>
      </c>
      <c r="P96" s="192"/>
      <c r="Q96" s="192"/>
    </row>
    <row r="99" spans="1:17" x14ac:dyDescent="0.2">
      <c r="N99" s="191" t="s">
        <v>770</v>
      </c>
      <c r="O99" s="191"/>
      <c r="P99" s="191"/>
      <c r="Q99" s="191"/>
    </row>
    <row r="100" spans="1:17" x14ac:dyDescent="0.2">
      <c r="N100" s="192" t="s">
        <v>769</v>
      </c>
      <c r="O100" s="192"/>
      <c r="P100" s="192"/>
      <c r="Q100" s="192"/>
    </row>
    <row r="101" spans="1:17" x14ac:dyDescent="0.2">
      <c r="H101" s="1"/>
      <c r="I101" s="86"/>
    </row>
    <row r="102" spans="1:17" ht="16" thickBot="1" x14ac:dyDescent="0.25">
      <c r="H102" s="81"/>
      <c r="I102" s="87"/>
    </row>
    <row r="103" spans="1:17" ht="16" thickBot="1" x14ac:dyDescent="0.25">
      <c r="A103" s="179" t="s">
        <v>790</v>
      </c>
      <c r="B103" s="180"/>
      <c r="C103" s="180"/>
      <c r="D103" s="180"/>
      <c r="E103" s="181"/>
      <c r="G103" s="179" t="s">
        <v>791</v>
      </c>
      <c r="H103" s="180"/>
      <c r="I103" s="180"/>
      <c r="J103" s="180"/>
      <c r="K103" s="181"/>
      <c r="M103" s="179" t="s">
        <v>794</v>
      </c>
      <c r="N103" s="180"/>
      <c r="O103" s="180"/>
      <c r="P103" s="180"/>
      <c r="Q103" s="181"/>
    </row>
    <row r="104" spans="1:17" ht="15" customHeight="1" thickBot="1" x14ac:dyDescent="0.25">
      <c r="A104" s="67" t="s">
        <v>773</v>
      </c>
      <c r="B104" s="68" t="s">
        <v>774</v>
      </c>
      <c r="C104" s="182" t="s">
        <v>775</v>
      </c>
      <c r="D104" s="183"/>
      <c r="E104" s="69" t="s">
        <v>776</v>
      </c>
      <c r="G104" s="67" t="s">
        <v>773</v>
      </c>
      <c r="H104" s="68" t="s">
        <v>774</v>
      </c>
      <c r="I104" s="182" t="s">
        <v>775</v>
      </c>
      <c r="J104" s="183"/>
      <c r="K104" s="69" t="s">
        <v>776</v>
      </c>
      <c r="M104" s="67" t="s">
        <v>773</v>
      </c>
      <c r="N104" s="68" t="s">
        <v>774</v>
      </c>
      <c r="O104" s="182" t="s">
        <v>775</v>
      </c>
      <c r="P104" s="183"/>
      <c r="Q104" s="69" t="s">
        <v>776</v>
      </c>
    </row>
    <row r="105" spans="1:17" ht="15" customHeight="1" thickBot="1" x14ac:dyDescent="0.25">
      <c r="A105" s="70">
        <v>43282</v>
      </c>
      <c r="B105" s="71" t="str">
        <f>IFERROR(VLOOKUP(C105,Rates!$B$2:$O$451,14,FALSE),"")</f>
        <v/>
      </c>
      <c r="C105" s="196" t="str">
        <f>JUL!$N$8</f>
        <v/>
      </c>
      <c r="D105" s="197"/>
      <c r="E105" s="76" t="str">
        <f>JUL!$P$9</f>
        <v/>
      </c>
      <c r="G105" s="70">
        <v>43313</v>
      </c>
      <c r="H105" s="71" t="str">
        <f>IFERROR(VLOOKUP(I105,Rates!$B$2:$O$451,14,FALSE),"")</f>
        <v/>
      </c>
      <c r="I105" s="196" t="str">
        <f>AUG!$B$8</f>
        <v/>
      </c>
      <c r="J105" s="197"/>
      <c r="K105" s="76" t="str">
        <f>AUG!$D$9</f>
        <v/>
      </c>
      <c r="M105" s="70">
        <v>43344</v>
      </c>
      <c r="N105" s="71" t="str">
        <f>IFERROR(VLOOKUP(O105,Rates!$B$2:$O$451,14,FALSE),"")</f>
        <v/>
      </c>
      <c r="O105" s="196" t="str">
        <f>SEP!$K$8</f>
        <v/>
      </c>
      <c r="P105" s="197"/>
      <c r="Q105" s="76" t="str">
        <f>SEP!$M$9</f>
        <v/>
      </c>
    </row>
    <row r="106" spans="1:17" ht="15" customHeight="1" thickBot="1" x14ac:dyDescent="0.25">
      <c r="A106" s="72">
        <v>43283</v>
      </c>
      <c r="B106" s="83" t="str">
        <f>IFERROR(VLOOKUP(C106,Rates!$B$2:$O$451,14,FALSE),"")</f>
        <v/>
      </c>
      <c r="C106" s="198" t="str">
        <f>JUL!$Q$8</f>
        <v/>
      </c>
      <c r="D106" s="199"/>
      <c r="E106" s="77" t="str">
        <f>JUL!$S$9</f>
        <v/>
      </c>
      <c r="G106" s="72">
        <v>43314</v>
      </c>
      <c r="H106" s="83" t="str">
        <f>IFERROR(VLOOKUP(I106,Rates!$B$2:$O$451,14,FALSE),"")</f>
        <v/>
      </c>
      <c r="I106" s="198" t="str">
        <f>AUG!$E$8</f>
        <v/>
      </c>
      <c r="J106" s="199"/>
      <c r="K106" s="77" t="str">
        <f>AUG!$G$9</f>
        <v/>
      </c>
      <c r="M106" s="72">
        <v>43345</v>
      </c>
      <c r="N106" s="83" t="str">
        <f>IFERROR(VLOOKUP(O106,Rates!$B$2:$O$451,14,FALSE),"")</f>
        <v/>
      </c>
      <c r="O106" s="198" t="str">
        <f>SEP!$N$8</f>
        <v/>
      </c>
      <c r="P106" s="199"/>
      <c r="Q106" s="77" t="str">
        <f>SEP!$P$9</f>
        <v/>
      </c>
    </row>
    <row r="107" spans="1:17" ht="15" customHeight="1" thickBot="1" x14ac:dyDescent="0.25">
      <c r="A107" s="70">
        <v>43284</v>
      </c>
      <c r="B107" s="71" t="str">
        <f>IFERROR(VLOOKUP(C107,Rates!$B$2:$O$451,14,FALSE),"")</f>
        <v/>
      </c>
      <c r="C107" s="196" t="str">
        <f>JUL!$T$8</f>
        <v/>
      </c>
      <c r="D107" s="197"/>
      <c r="E107" s="76" t="str">
        <f>JUL!$V$9</f>
        <v/>
      </c>
      <c r="G107" s="70">
        <v>43315</v>
      </c>
      <c r="H107" s="71" t="str">
        <f>IFERROR(VLOOKUP(I107,Rates!$B$2:$O$451,14,FALSE),"")</f>
        <v/>
      </c>
      <c r="I107" s="196" t="str">
        <f>AUG!$H$8</f>
        <v/>
      </c>
      <c r="J107" s="197"/>
      <c r="K107" s="76" t="str">
        <f>AUG!$J$9</f>
        <v/>
      </c>
      <c r="M107" s="70">
        <v>43346</v>
      </c>
      <c r="N107" s="71" t="str">
        <f>IFERROR(VLOOKUP(O107,Rates!$B$2:$O$451,14,FALSE),"")</f>
        <v/>
      </c>
      <c r="O107" s="196" t="str">
        <f>SEP!$Q$8</f>
        <v/>
      </c>
      <c r="P107" s="197"/>
      <c r="Q107" s="76" t="str">
        <f>SEP!$S$9</f>
        <v/>
      </c>
    </row>
    <row r="108" spans="1:17" ht="15" customHeight="1" thickBot="1" x14ac:dyDescent="0.25">
      <c r="A108" s="72">
        <v>43285</v>
      </c>
      <c r="B108" s="83" t="str">
        <f>IFERROR(VLOOKUP(C108,Rates!$B$2:$O$451,14,FALSE),"")</f>
        <v/>
      </c>
      <c r="C108" s="198" t="str">
        <f>JUL!$B$12</f>
        <v/>
      </c>
      <c r="D108" s="199"/>
      <c r="E108" s="77" t="str">
        <f>JUL!$D$13</f>
        <v/>
      </c>
      <c r="G108" s="72">
        <v>43316</v>
      </c>
      <c r="H108" s="83" t="str">
        <f>IFERROR(VLOOKUP(I108,Rates!$B$2:$O$451,14,FALSE),"")</f>
        <v/>
      </c>
      <c r="I108" s="198" t="str">
        <f>AUG!$K$8</f>
        <v/>
      </c>
      <c r="J108" s="199"/>
      <c r="K108" s="77" t="str">
        <f>AUG!$M$9</f>
        <v/>
      </c>
      <c r="M108" s="72">
        <v>43347</v>
      </c>
      <c r="N108" s="83" t="str">
        <f>IFERROR(VLOOKUP(O108,Rates!$B$2:$O$451,14,FALSE),"")</f>
        <v/>
      </c>
      <c r="O108" s="198" t="str">
        <f>SEP!$T$8</f>
        <v/>
      </c>
      <c r="P108" s="199"/>
      <c r="Q108" s="77" t="str">
        <f>SEP!$V$9</f>
        <v/>
      </c>
    </row>
    <row r="109" spans="1:17" ht="15" customHeight="1" thickBot="1" x14ac:dyDescent="0.25">
      <c r="A109" s="70">
        <v>43286</v>
      </c>
      <c r="B109" s="71" t="str">
        <f>IFERROR(VLOOKUP(C109,Rates!$B$2:$O$451,14,FALSE),"")</f>
        <v/>
      </c>
      <c r="C109" s="196" t="str">
        <f>JUL!$E$12</f>
        <v/>
      </c>
      <c r="D109" s="197"/>
      <c r="E109" s="76" t="str">
        <f>JUL!$G$13</f>
        <v/>
      </c>
      <c r="G109" s="70">
        <v>43317</v>
      </c>
      <c r="H109" s="71" t="str">
        <f>IFERROR(VLOOKUP(I109,Rates!$B$2:$O$451,14,FALSE),"")</f>
        <v/>
      </c>
      <c r="I109" s="196" t="str">
        <f>AUG!$N$8</f>
        <v/>
      </c>
      <c r="J109" s="197"/>
      <c r="K109" s="76" t="str">
        <f>AUG!$P$9</f>
        <v/>
      </c>
      <c r="M109" s="70">
        <v>43348</v>
      </c>
      <c r="N109" s="71" t="str">
        <f>IFERROR(VLOOKUP(O109,Rates!$B$2:$O$451,14,FALSE),"")</f>
        <v/>
      </c>
      <c r="O109" s="196" t="str">
        <f>SEP!$B$12</f>
        <v/>
      </c>
      <c r="P109" s="197"/>
      <c r="Q109" s="76" t="str">
        <f>SEP!$D$13</f>
        <v/>
      </c>
    </row>
    <row r="110" spans="1:17" ht="15" customHeight="1" thickBot="1" x14ac:dyDescent="0.25">
      <c r="A110" s="72">
        <v>43287</v>
      </c>
      <c r="B110" s="83" t="str">
        <f>IFERROR(VLOOKUP(C110,Rates!$B$2:$O$451,14,FALSE),"")</f>
        <v/>
      </c>
      <c r="C110" s="198" t="str">
        <f>JUL!$H$12</f>
        <v/>
      </c>
      <c r="D110" s="199"/>
      <c r="E110" s="77" t="str">
        <f>JUL!$J$13</f>
        <v/>
      </c>
      <c r="G110" s="72">
        <v>43318</v>
      </c>
      <c r="H110" s="83" t="str">
        <f>IFERROR(VLOOKUP(I110,Rates!$B$2:$O$451,14,FALSE),"")</f>
        <v/>
      </c>
      <c r="I110" s="198" t="str">
        <f>AUG!$Q$8</f>
        <v/>
      </c>
      <c r="J110" s="199"/>
      <c r="K110" s="77" t="str">
        <f>AUG!$S$9</f>
        <v/>
      </c>
      <c r="M110" s="72">
        <v>43349</v>
      </c>
      <c r="N110" s="83" t="str">
        <f>IFERROR(VLOOKUP(O110,Rates!$B$2:$O$451,14,FALSE),"")</f>
        <v/>
      </c>
      <c r="O110" s="198" t="str">
        <f>SEP!$E$12</f>
        <v/>
      </c>
      <c r="P110" s="199"/>
      <c r="Q110" s="77" t="str">
        <f>SEP!$G$13</f>
        <v/>
      </c>
    </row>
    <row r="111" spans="1:17" ht="15" customHeight="1" thickBot="1" x14ac:dyDescent="0.25">
      <c r="A111" s="70">
        <v>43288</v>
      </c>
      <c r="B111" s="71" t="str">
        <f>IFERROR(VLOOKUP(C111,Rates!$B$2:$O$451,14,FALSE),"")</f>
        <v/>
      </c>
      <c r="C111" s="196" t="str">
        <f>JUL!$K$12</f>
        <v/>
      </c>
      <c r="D111" s="197"/>
      <c r="E111" s="76" t="str">
        <f>JUL!$M$13</f>
        <v/>
      </c>
      <c r="G111" s="70">
        <v>43319</v>
      </c>
      <c r="H111" s="71" t="str">
        <f>IFERROR(VLOOKUP(I111,Rates!$B$2:$O$451,14,FALSE),"")</f>
        <v/>
      </c>
      <c r="I111" s="196" t="str">
        <f>AUG!$T$8</f>
        <v/>
      </c>
      <c r="J111" s="197"/>
      <c r="K111" s="76" t="str">
        <f>AUG!$V$9</f>
        <v/>
      </c>
      <c r="M111" s="70">
        <v>43350</v>
      </c>
      <c r="N111" s="71" t="str">
        <f>IFERROR(VLOOKUP(O111,Rates!$B$2:$O$451,14,FALSE),"")</f>
        <v/>
      </c>
      <c r="O111" s="196" t="str">
        <f>SEP!$H$12</f>
        <v/>
      </c>
      <c r="P111" s="197"/>
      <c r="Q111" s="76" t="str">
        <f>SEP!$J$13</f>
        <v/>
      </c>
    </row>
    <row r="112" spans="1:17" ht="15" customHeight="1" thickBot="1" x14ac:dyDescent="0.25">
      <c r="A112" s="72">
        <v>43289</v>
      </c>
      <c r="B112" s="83" t="str">
        <f>IFERROR(VLOOKUP(C112,Rates!$B$2:$O$451,14,FALSE),"")</f>
        <v/>
      </c>
      <c r="C112" s="198" t="str">
        <f>JUL!$N$12</f>
        <v/>
      </c>
      <c r="D112" s="199"/>
      <c r="E112" s="77" t="str">
        <f>JUL!$P$13</f>
        <v/>
      </c>
      <c r="G112" s="72">
        <v>43320</v>
      </c>
      <c r="H112" s="83" t="str">
        <f>IFERROR(VLOOKUP(I112,Rates!$B$2:$O$451,14,FALSE),"")</f>
        <v/>
      </c>
      <c r="I112" s="198" t="str">
        <f>AUG!$B$12</f>
        <v/>
      </c>
      <c r="J112" s="199"/>
      <c r="K112" s="77" t="str">
        <f>AUG!$D$13</f>
        <v/>
      </c>
      <c r="M112" s="72">
        <v>43351</v>
      </c>
      <c r="N112" s="83" t="str">
        <f>IFERROR(VLOOKUP(O112,Rates!$B$2:$O$451,14,FALSE),"")</f>
        <v/>
      </c>
      <c r="O112" s="198" t="str">
        <f>SEP!$K$12</f>
        <v/>
      </c>
      <c r="P112" s="199"/>
      <c r="Q112" s="77" t="str">
        <f>SEP!$M$13</f>
        <v/>
      </c>
    </row>
    <row r="113" spans="1:17" ht="15" customHeight="1" thickBot="1" x14ac:dyDescent="0.25">
      <c r="A113" s="70">
        <v>43290</v>
      </c>
      <c r="B113" s="71" t="str">
        <f>IFERROR(VLOOKUP(C113,Rates!$B$2:$O$451,14,FALSE),"")</f>
        <v/>
      </c>
      <c r="C113" s="196" t="str">
        <f>JUL!$Q$12</f>
        <v/>
      </c>
      <c r="D113" s="197"/>
      <c r="E113" s="76" t="str">
        <f>JUL!$S$13</f>
        <v/>
      </c>
      <c r="G113" s="70">
        <v>43321</v>
      </c>
      <c r="H113" s="71" t="str">
        <f>IFERROR(VLOOKUP(I113,Rates!$B$2:$O$451,14,FALSE),"")</f>
        <v/>
      </c>
      <c r="I113" s="196" t="str">
        <f>AUG!$E$12</f>
        <v/>
      </c>
      <c r="J113" s="197"/>
      <c r="K113" s="76" t="str">
        <f>AUG!$G$13</f>
        <v/>
      </c>
      <c r="M113" s="70">
        <v>43352</v>
      </c>
      <c r="N113" s="71" t="str">
        <f>IFERROR(VLOOKUP(O113,Rates!$B$2:$O$451,14,FALSE),"")</f>
        <v/>
      </c>
      <c r="O113" s="196" t="str">
        <f>SEP!$N$12</f>
        <v/>
      </c>
      <c r="P113" s="197"/>
      <c r="Q113" s="76" t="str">
        <f>SEP!$P$13</f>
        <v/>
      </c>
    </row>
    <row r="114" spans="1:17" ht="15" customHeight="1" thickBot="1" x14ac:dyDescent="0.25">
      <c r="A114" s="72">
        <v>43291</v>
      </c>
      <c r="B114" s="83" t="str">
        <f>IFERROR(VLOOKUP(C114,Rates!$B$2:$O$451,14,FALSE),"")</f>
        <v/>
      </c>
      <c r="C114" s="198" t="str">
        <f>JUL!$T$12</f>
        <v/>
      </c>
      <c r="D114" s="199"/>
      <c r="E114" s="77" t="str">
        <f>JUL!$V$13</f>
        <v/>
      </c>
      <c r="G114" s="72">
        <v>43322</v>
      </c>
      <c r="H114" s="83" t="str">
        <f>IFERROR(VLOOKUP(I114,Rates!$B$2:$O$451,14,FALSE),"")</f>
        <v/>
      </c>
      <c r="I114" s="198" t="str">
        <f>AUG!$H$12</f>
        <v/>
      </c>
      <c r="J114" s="199"/>
      <c r="K114" s="77" t="str">
        <f>AUG!$J$13</f>
        <v/>
      </c>
      <c r="M114" s="72">
        <v>43353</v>
      </c>
      <c r="N114" s="83" t="str">
        <f>IFERROR(VLOOKUP(O114,Rates!$B$2:$O$451,14,FALSE),"")</f>
        <v/>
      </c>
      <c r="O114" s="198" t="str">
        <f>SEP!$Q$12</f>
        <v/>
      </c>
      <c r="P114" s="199"/>
      <c r="Q114" s="77" t="str">
        <f>SEP!$S$13</f>
        <v/>
      </c>
    </row>
    <row r="115" spans="1:17" ht="15" customHeight="1" thickBot="1" x14ac:dyDescent="0.25">
      <c r="A115" s="70">
        <v>43292</v>
      </c>
      <c r="B115" s="71" t="str">
        <f>IFERROR(VLOOKUP(C115,Rates!$B$2:$O$451,14,FALSE),"")</f>
        <v/>
      </c>
      <c r="C115" s="196" t="str">
        <f>JUL!$B$16</f>
        <v/>
      </c>
      <c r="D115" s="197"/>
      <c r="E115" s="76" t="str">
        <f>JUL!$D$17</f>
        <v/>
      </c>
      <c r="G115" s="70">
        <v>43323</v>
      </c>
      <c r="H115" s="71" t="str">
        <f>IFERROR(VLOOKUP(I115,Rates!$B$2:$O$451,14,FALSE),"")</f>
        <v/>
      </c>
      <c r="I115" s="196" t="str">
        <f>AUG!$K$12</f>
        <v/>
      </c>
      <c r="J115" s="197"/>
      <c r="K115" s="76" t="str">
        <f>AUG!$M$13</f>
        <v/>
      </c>
      <c r="M115" s="70">
        <v>43354</v>
      </c>
      <c r="N115" s="71" t="str">
        <f>IFERROR(VLOOKUP(O115,Rates!$B$2:$O$451,14,FALSE),"")</f>
        <v/>
      </c>
      <c r="O115" s="196" t="str">
        <f>SEP!$T$12</f>
        <v/>
      </c>
      <c r="P115" s="197"/>
      <c r="Q115" s="76" t="str">
        <f>SEP!$V$13</f>
        <v/>
      </c>
    </row>
    <row r="116" spans="1:17" ht="15" customHeight="1" thickBot="1" x14ac:dyDescent="0.25">
      <c r="A116" s="72">
        <v>43293</v>
      </c>
      <c r="B116" s="83" t="str">
        <f>IFERROR(VLOOKUP(C116,Rates!$B$2:$O$451,14,FALSE),"")</f>
        <v/>
      </c>
      <c r="C116" s="198" t="str">
        <f>JUL!$E$16</f>
        <v/>
      </c>
      <c r="D116" s="199"/>
      <c r="E116" s="77" t="str">
        <f>JUL!$G$17</f>
        <v/>
      </c>
      <c r="G116" s="72">
        <v>43324</v>
      </c>
      <c r="H116" s="83" t="str">
        <f>IFERROR(VLOOKUP(I116,Rates!$B$2:$O$451,14,FALSE),"")</f>
        <v/>
      </c>
      <c r="I116" s="198" t="str">
        <f>AUG!$N$12</f>
        <v/>
      </c>
      <c r="J116" s="199"/>
      <c r="K116" s="77" t="str">
        <f>AUG!$P$13</f>
        <v/>
      </c>
      <c r="M116" s="72">
        <v>43355</v>
      </c>
      <c r="N116" s="83" t="str">
        <f>IFERROR(VLOOKUP(O116,Rates!$B$2:$O$451,14,FALSE),"")</f>
        <v/>
      </c>
      <c r="O116" s="198" t="str">
        <f>SEP!$B$16</f>
        <v/>
      </c>
      <c r="P116" s="199"/>
      <c r="Q116" s="77" t="str">
        <f>SEP!$D$17</f>
        <v/>
      </c>
    </row>
    <row r="117" spans="1:17" ht="15" customHeight="1" thickBot="1" x14ac:dyDescent="0.25">
      <c r="A117" s="70">
        <v>43294</v>
      </c>
      <c r="B117" s="71" t="str">
        <f>IFERROR(VLOOKUP(C117,Rates!$B$2:$O$451,14,FALSE),"")</f>
        <v/>
      </c>
      <c r="C117" s="196" t="str">
        <f>JUL!$H$16</f>
        <v/>
      </c>
      <c r="D117" s="197"/>
      <c r="E117" s="76" t="str">
        <f>JUL!$J$17</f>
        <v/>
      </c>
      <c r="G117" s="70">
        <v>43325</v>
      </c>
      <c r="H117" s="71" t="str">
        <f>IFERROR(VLOOKUP(I117,Rates!$B$2:$O$451,14,FALSE),"")</f>
        <v/>
      </c>
      <c r="I117" s="196" t="str">
        <f>AUG!$Q$12</f>
        <v/>
      </c>
      <c r="J117" s="197"/>
      <c r="K117" s="76" t="str">
        <f>AUG!$S$13</f>
        <v/>
      </c>
      <c r="M117" s="70">
        <v>43356</v>
      </c>
      <c r="N117" s="71" t="str">
        <f>IFERROR(VLOOKUP(O117,Rates!$B$2:$O$451,14,FALSE),"")</f>
        <v/>
      </c>
      <c r="O117" s="196" t="str">
        <f>SEP!$E$16</f>
        <v/>
      </c>
      <c r="P117" s="197"/>
      <c r="Q117" s="76" t="str">
        <f>SEP!$G$17</f>
        <v/>
      </c>
    </row>
    <row r="118" spans="1:17" ht="15" customHeight="1" thickBot="1" x14ac:dyDescent="0.25">
      <c r="A118" s="72">
        <v>43295</v>
      </c>
      <c r="B118" s="83" t="str">
        <f>IFERROR(VLOOKUP(C118,Rates!$B$2:$O$451,14,FALSE),"")</f>
        <v/>
      </c>
      <c r="C118" s="198" t="str">
        <f>JUL!$K$16</f>
        <v/>
      </c>
      <c r="D118" s="199"/>
      <c r="E118" s="77" t="str">
        <f>JUL!$M$17</f>
        <v/>
      </c>
      <c r="G118" s="72">
        <v>43326</v>
      </c>
      <c r="H118" s="83" t="str">
        <f>IFERROR(VLOOKUP(I118,Rates!$B$2:$O$451,14,FALSE),"")</f>
        <v/>
      </c>
      <c r="I118" s="198" t="str">
        <f>AUG!$T$12</f>
        <v/>
      </c>
      <c r="J118" s="199"/>
      <c r="K118" s="77" t="str">
        <f>AUG!$V$13</f>
        <v/>
      </c>
      <c r="M118" s="72">
        <v>43357</v>
      </c>
      <c r="N118" s="83" t="str">
        <f>IFERROR(VLOOKUP(O118,Rates!$B$2:$O$451,14,FALSE),"")</f>
        <v/>
      </c>
      <c r="O118" s="198" t="str">
        <f>SEP!$H$16</f>
        <v/>
      </c>
      <c r="P118" s="199"/>
      <c r="Q118" s="77" t="str">
        <f>SEP!$J$17</f>
        <v/>
      </c>
    </row>
    <row r="119" spans="1:17" ht="15" customHeight="1" thickBot="1" x14ac:dyDescent="0.25">
      <c r="A119" s="70">
        <v>43296</v>
      </c>
      <c r="B119" s="71" t="str">
        <f>IFERROR(VLOOKUP(C119,Rates!$B$2:$O$451,14,FALSE),"")</f>
        <v/>
      </c>
      <c r="C119" s="196" t="str">
        <f>JUL!$N$16</f>
        <v/>
      </c>
      <c r="D119" s="197"/>
      <c r="E119" s="76" t="str">
        <f>JUL!$P$17</f>
        <v/>
      </c>
      <c r="G119" s="70">
        <v>43327</v>
      </c>
      <c r="H119" s="71" t="str">
        <f>IFERROR(VLOOKUP(I119,Rates!$B$2:$O$451,14,FALSE),"")</f>
        <v/>
      </c>
      <c r="I119" s="196" t="str">
        <f>AUG!$B$16</f>
        <v/>
      </c>
      <c r="J119" s="197"/>
      <c r="K119" s="76" t="str">
        <f>AUG!$D$17</f>
        <v/>
      </c>
      <c r="M119" s="70">
        <v>43358</v>
      </c>
      <c r="N119" s="71" t="str">
        <f>IFERROR(VLOOKUP(O119,Rates!$B$2:$O$451,14,FALSE),"")</f>
        <v/>
      </c>
      <c r="O119" s="196" t="str">
        <f>SEP!$K$16</f>
        <v/>
      </c>
      <c r="P119" s="197"/>
      <c r="Q119" s="76" t="str">
        <f>SEP!$M$17</f>
        <v/>
      </c>
    </row>
    <row r="120" spans="1:17" ht="15" customHeight="1" thickBot="1" x14ac:dyDescent="0.25">
      <c r="A120" s="72">
        <v>43297</v>
      </c>
      <c r="B120" s="83" t="str">
        <f>IFERROR(VLOOKUP(C120,Rates!$B$2:$O$451,14,FALSE),"")</f>
        <v/>
      </c>
      <c r="C120" s="198" t="str">
        <f>JUL!$Q$16</f>
        <v/>
      </c>
      <c r="D120" s="199"/>
      <c r="E120" s="77" t="str">
        <f>JUL!$S$17</f>
        <v/>
      </c>
      <c r="G120" s="72">
        <v>43328</v>
      </c>
      <c r="H120" s="83" t="str">
        <f>IFERROR(VLOOKUP(I120,Rates!$B$2:$O$451,14,FALSE),"")</f>
        <v/>
      </c>
      <c r="I120" s="198" t="str">
        <f>AUG!$E$16</f>
        <v/>
      </c>
      <c r="J120" s="199"/>
      <c r="K120" s="77" t="str">
        <f>AUG!$G$17</f>
        <v/>
      </c>
      <c r="M120" s="72">
        <v>43359</v>
      </c>
      <c r="N120" s="83" t="str">
        <f>IFERROR(VLOOKUP(O120,Rates!$B$2:$O$451,14,FALSE),"")</f>
        <v/>
      </c>
      <c r="O120" s="198" t="str">
        <f>SEP!$N$16</f>
        <v/>
      </c>
      <c r="P120" s="199"/>
      <c r="Q120" s="77" t="str">
        <f>SEP!$P$17</f>
        <v/>
      </c>
    </row>
    <row r="121" spans="1:17" ht="15" customHeight="1" thickBot="1" x14ac:dyDescent="0.25">
      <c r="A121" s="70">
        <v>43298</v>
      </c>
      <c r="B121" s="71" t="str">
        <f>IFERROR(VLOOKUP(C121,Rates!$B$2:$O$451,14,FALSE),"")</f>
        <v/>
      </c>
      <c r="C121" s="196" t="str">
        <f>JUL!$T$16</f>
        <v/>
      </c>
      <c r="D121" s="197"/>
      <c r="E121" s="76" t="str">
        <f>JUL!$V$17</f>
        <v/>
      </c>
      <c r="G121" s="70">
        <v>43329</v>
      </c>
      <c r="H121" s="71" t="str">
        <f>IFERROR(VLOOKUP(I121,Rates!$B$2:$O$451,14,FALSE),"")</f>
        <v/>
      </c>
      <c r="I121" s="196" t="str">
        <f>AUG!$H$16</f>
        <v/>
      </c>
      <c r="J121" s="197"/>
      <c r="K121" s="76" t="str">
        <f>AUG!$J$17</f>
        <v/>
      </c>
      <c r="M121" s="70">
        <v>43360</v>
      </c>
      <c r="N121" s="71" t="str">
        <f>IFERROR(VLOOKUP(O121,Rates!$B$2:$O$451,14,FALSE),"")</f>
        <v/>
      </c>
      <c r="O121" s="196" t="str">
        <f>SEP!$Q$16</f>
        <v/>
      </c>
      <c r="P121" s="197"/>
      <c r="Q121" s="76" t="str">
        <f>SEP!$S$17</f>
        <v/>
      </c>
    </row>
    <row r="122" spans="1:17" ht="15" customHeight="1" thickBot="1" x14ac:dyDescent="0.25">
      <c r="A122" s="72">
        <v>43299</v>
      </c>
      <c r="B122" s="83" t="str">
        <f>IFERROR(VLOOKUP(C122,Rates!$B$2:$O$451,14,FALSE),"")</f>
        <v/>
      </c>
      <c r="C122" s="198" t="str">
        <f>JUL!$B$20</f>
        <v/>
      </c>
      <c r="D122" s="199"/>
      <c r="E122" s="77" t="str">
        <f>JUL!$D$21</f>
        <v/>
      </c>
      <c r="G122" s="72">
        <v>43330</v>
      </c>
      <c r="H122" s="83" t="str">
        <f>IFERROR(VLOOKUP(I122,Rates!$B$2:$O$451,14,FALSE),"")</f>
        <v/>
      </c>
      <c r="I122" s="198" t="str">
        <f>AUG!$K$16</f>
        <v/>
      </c>
      <c r="J122" s="199"/>
      <c r="K122" s="77" t="str">
        <f>AUG!$M$17</f>
        <v/>
      </c>
      <c r="M122" s="72">
        <v>43361</v>
      </c>
      <c r="N122" s="83" t="str">
        <f>IFERROR(VLOOKUP(O122,Rates!$B$2:$O$451,14,FALSE),"")</f>
        <v/>
      </c>
      <c r="O122" s="198" t="str">
        <f>SEP!$T$16</f>
        <v/>
      </c>
      <c r="P122" s="199"/>
      <c r="Q122" s="77" t="str">
        <f>SEP!$V$17</f>
        <v/>
      </c>
    </row>
    <row r="123" spans="1:17" ht="15" customHeight="1" thickBot="1" x14ac:dyDescent="0.25">
      <c r="A123" s="70">
        <v>43300</v>
      </c>
      <c r="B123" s="71" t="str">
        <f>IFERROR(VLOOKUP(C123,Rates!$B$2:$O$451,14,FALSE),"")</f>
        <v/>
      </c>
      <c r="C123" s="196" t="str">
        <f>JUL!$E$20</f>
        <v/>
      </c>
      <c r="D123" s="197"/>
      <c r="E123" s="76" t="str">
        <f>JUL!$G$21</f>
        <v/>
      </c>
      <c r="G123" s="70">
        <v>43331</v>
      </c>
      <c r="H123" s="71" t="str">
        <f>IFERROR(VLOOKUP(I123,Rates!$B$2:$O$451,14,FALSE),"")</f>
        <v/>
      </c>
      <c r="I123" s="196" t="str">
        <f>AUG!$N$16</f>
        <v/>
      </c>
      <c r="J123" s="197"/>
      <c r="K123" s="76" t="str">
        <f>AUG!$P$17</f>
        <v/>
      </c>
      <c r="M123" s="70">
        <v>43362</v>
      </c>
      <c r="N123" s="71" t="str">
        <f>IFERROR(VLOOKUP(O123,Rates!$B$2:$O$451,14,FALSE),"")</f>
        <v/>
      </c>
      <c r="O123" s="196" t="str">
        <f>SEP!$B$20</f>
        <v/>
      </c>
      <c r="P123" s="197"/>
      <c r="Q123" s="76" t="str">
        <f>SEP!$D$21</f>
        <v/>
      </c>
    </row>
    <row r="124" spans="1:17" ht="15" customHeight="1" thickBot="1" x14ac:dyDescent="0.25">
      <c r="A124" s="72">
        <v>43301</v>
      </c>
      <c r="B124" s="83" t="str">
        <f>IFERROR(VLOOKUP(C124,Rates!$B$2:$O$451,14,FALSE),"")</f>
        <v/>
      </c>
      <c r="C124" s="198" t="str">
        <f>JUL!$H$20</f>
        <v/>
      </c>
      <c r="D124" s="199"/>
      <c r="E124" s="77" t="str">
        <f>JUL!$J$21</f>
        <v/>
      </c>
      <c r="G124" s="72">
        <v>43332</v>
      </c>
      <c r="H124" s="83" t="str">
        <f>IFERROR(VLOOKUP(I124,Rates!$B$2:$O$451,14,FALSE),"")</f>
        <v/>
      </c>
      <c r="I124" s="198" t="str">
        <f>AUG!$Q$16</f>
        <v/>
      </c>
      <c r="J124" s="199"/>
      <c r="K124" s="77" t="str">
        <f>AUG!$S$17</f>
        <v/>
      </c>
      <c r="M124" s="72">
        <v>43363</v>
      </c>
      <c r="N124" s="83" t="str">
        <f>IFERROR(VLOOKUP(O124,Rates!$B$2:$O$451,14,FALSE),"")</f>
        <v/>
      </c>
      <c r="O124" s="198" t="str">
        <f>SEP!$E$20</f>
        <v/>
      </c>
      <c r="P124" s="199"/>
      <c r="Q124" s="77" t="str">
        <f>SEP!$G$21</f>
        <v/>
      </c>
    </row>
    <row r="125" spans="1:17" ht="15" customHeight="1" thickBot="1" x14ac:dyDescent="0.25">
      <c r="A125" s="70">
        <v>43302</v>
      </c>
      <c r="B125" s="71" t="str">
        <f>IFERROR(VLOOKUP(C125,Rates!$B$2:$O$451,14,FALSE),"")</f>
        <v/>
      </c>
      <c r="C125" s="196" t="str">
        <f>JUL!$K$20</f>
        <v/>
      </c>
      <c r="D125" s="197"/>
      <c r="E125" s="76" t="str">
        <f>JUL!$M$21</f>
        <v/>
      </c>
      <c r="G125" s="70">
        <v>43333</v>
      </c>
      <c r="H125" s="71" t="str">
        <f>IFERROR(VLOOKUP(I125,Rates!$B$2:$O$451,14,FALSE),"")</f>
        <v/>
      </c>
      <c r="I125" s="196" t="str">
        <f>AUG!$T$16</f>
        <v/>
      </c>
      <c r="J125" s="197"/>
      <c r="K125" s="76" t="str">
        <f>AUG!$V$17</f>
        <v/>
      </c>
      <c r="M125" s="70">
        <v>43364</v>
      </c>
      <c r="N125" s="71" t="str">
        <f>IFERROR(VLOOKUP(O125,Rates!$B$2:$O$451,14,FALSE),"")</f>
        <v/>
      </c>
      <c r="O125" s="196" t="str">
        <f>SEP!$H$20</f>
        <v/>
      </c>
      <c r="P125" s="197"/>
      <c r="Q125" s="76" t="str">
        <f>SEP!$J$21</f>
        <v/>
      </c>
    </row>
    <row r="126" spans="1:17" ht="15" customHeight="1" thickBot="1" x14ac:dyDescent="0.25">
      <c r="A126" s="72">
        <v>43303</v>
      </c>
      <c r="B126" s="83" t="str">
        <f>IFERROR(VLOOKUP(C126,Rates!$B$2:$O$451,14,FALSE),"")</f>
        <v/>
      </c>
      <c r="C126" s="198" t="str">
        <f>JUL!$N$20</f>
        <v/>
      </c>
      <c r="D126" s="199"/>
      <c r="E126" s="77" t="str">
        <f>JUL!$P$21</f>
        <v/>
      </c>
      <c r="G126" s="72">
        <v>43334</v>
      </c>
      <c r="H126" s="83" t="str">
        <f>IFERROR(VLOOKUP(I126,Rates!$B$2:$O$451,14,FALSE),"")</f>
        <v/>
      </c>
      <c r="I126" s="198" t="str">
        <f>AUG!$B$20</f>
        <v/>
      </c>
      <c r="J126" s="199"/>
      <c r="K126" s="77" t="str">
        <f>AUG!$D$21</f>
        <v/>
      </c>
      <c r="M126" s="72">
        <v>43365</v>
      </c>
      <c r="N126" s="83" t="str">
        <f>IFERROR(VLOOKUP(O126,Rates!$B$2:$O$451,14,FALSE),"")</f>
        <v/>
      </c>
      <c r="O126" s="198" t="str">
        <f>SEP!$K$20</f>
        <v/>
      </c>
      <c r="P126" s="199"/>
      <c r="Q126" s="77" t="str">
        <f>SEP!$M$21</f>
        <v/>
      </c>
    </row>
    <row r="127" spans="1:17" ht="15" customHeight="1" thickBot="1" x14ac:dyDescent="0.25">
      <c r="A127" s="70">
        <v>43304</v>
      </c>
      <c r="B127" s="71" t="str">
        <f>IFERROR(VLOOKUP(C127,Rates!$B$2:$O$451,14,FALSE),"")</f>
        <v/>
      </c>
      <c r="C127" s="196" t="str">
        <f>JUL!$Q$20</f>
        <v/>
      </c>
      <c r="D127" s="197"/>
      <c r="E127" s="76" t="str">
        <f>JUL!$S$21</f>
        <v/>
      </c>
      <c r="G127" s="70">
        <v>43335</v>
      </c>
      <c r="H127" s="71" t="str">
        <f>IFERROR(VLOOKUP(I127,Rates!$B$2:$O$451,14,FALSE),"")</f>
        <v/>
      </c>
      <c r="I127" s="196" t="str">
        <f>AUG!$E$20</f>
        <v/>
      </c>
      <c r="J127" s="197"/>
      <c r="K127" s="76" t="str">
        <f>AUG!$G$21</f>
        <v/>
      </c>
      <c r="M127" s="70">
        <v>43366</v>
      </c>
      <c r="N127" s="71" t="str">
        <f>IFERROR(VLOOKUP(O127,Rates!$B$2:$O$451,14,FALSE),"")</f>
        <v/>
      </c>
      <c r="O127" s="196" t="str">
        <f>SEP!$N$20</f>
        <v/>
      </c>
      <c r="P127" s="197"/>
      <c r="Q127" s="76" t="str">
        <f>SEP!$P$21</f>
        <v/>
      </c>
    </row>
    <row r="128" spans="1:17" ht="15" customHeight="1" thickBot="1" x14ac:dyDescent="0.25">
      <c r="A128" s="72">
        <v>43305</v>
      </c>
      <c r="B128" s="83" t="str">
        <f>IFERROR(VLOOKUP(C128,Rates!$B$2:$O$451,14,FALSE),"")</f>
        <v/>
      </c>
      <c r="C128" s="198" t="str">
        <f>JUL!$T$20</f>
        <v/>
      </c>
      <c r="D128" s="199"/>
      <c r="E128" s="77" t="str">
        <f>JUL!$V$21</f>
        <v/>
      </c>
      <c r="G128" s="72">
        <v>43336</v>
      </c>
      <c r="H128" s="83" t="str">
        <f>IFERROR(VLOOKUP(I128,Rates!$B$2:$O$451,14,FALSE),"")</f>
        <v/>
      </c>
      <c r="I128" s="198" t="str">
        <f>AUG!$H$20</f>
        <v/>
      </c>
      <c r="J128" s="199"/>
      <c r="K128" s="77" t="str">
        <f>AUG!$J$21</f>
        <v/>
      </c>
      <c r="M128" s="72">
        <v>43367</v>
      </c>
      <c r="N128" s="83" t="str">
        <f>IFERROR(VLOOKUP(O128,Rates!$B$2:$O$451,14,FALSE),"")</f>
        <v/>
      </c>
      <c r="O128" s="198" t="str">
        <f>SEP!$Q$20</f>
        <v/>
      </c>
      <c r="P128" s="199"/>
      <c r="Q128" s="77" t="str">
        <f>SEP!$S$21</f>
        <v/>
      </c>
    </row>
    <row r="129" spans="1:17" ht="15" customHeight="1" thickBot="1" x14ac:dyDescent="0.25">
      <c r="A129" s="70">
        <v>43306</v>
      </c>
      <c r="B129" s="71" t="str">
        <f>IFERROR(VLOOKUP(C129,Rates!$B$2:$O$451,14,FALSE),"")</f>
        <v/>
      </c>
      <c r="C129" s="196" t="str">
        <f>JUL!$B$24</f>
        <v/>
      </c>
      <c r="D129" s="197"/>
      <c r="E129" s="76" t="str">
        <f>JUL!$D$25</f>
        <v/>
      </c>
      <c r="G129" s="70">
        <v>43337</v>
      </c>
      <c r="H129" s="71" t="str">
        <f>IFERROR(VLOOKUP(I129,Rates!$B$2:$O$451,14,FALSE),"")</f>
        <v/>
      </c>
      <c r="I129" s="196" t="str">
        <f>AUG!$K$20</f>
        <v/>
      </c>
      <c r="J129" s="197"/>
      <c r="K129" s="76" t="str">
        <f>AUG!$M$21</f>
        <v/>
      </c>
      <c r="M129" s="70">
        <v>43368</v>
      </c>
      <c r="N129" s="71" t="str">
        <f>IFERROR(VLOOKUP(O129,Rates!$B$2:$O$451,14,FALSE),"")</f>
        <v/>
      </c>
      <c r="O129" s="196" t="str">
        <f>SEP!$T$20</f>
        <v/>
      </c>
      <c r="P129" s="197"/>
      <c r="Q129" s="76" t="str">
        <f>SEP!$V$21</f>
        <v/>
      </c>
    </row>
    <row r="130" spans="1:17" ht="15" customHeight="1" thickBot="1" x14ac:dyDescent="0.25">
      <c r="A130" s="72">
        <v>43307</v>
      </c>
      <c r="B130" s="83" t="str">
        <f>IFERROR(VLOOKUP(C130,Rates!$B$2:$O$451,14,FALSE),"")</f>
        <v/>
      </c>
      <c r="C130" s="198" t="str">
        <f>JUL!$E$24</f>
        <v/>
      </c>
      <c r="D130" s="199"/>
      <c r="E130" s="77" t="str">
        <f>JUL!$G$25</f>
        <v/>
      </c>
      <c r="G130" s="72">
        <v>43338</v>
      </c>
      <c r="H130" s="83" t="str">
        <f>IFERROR(VLOOKUP(I130,Rates!$B$2:$O$451,14,FALSE),"")</f>
        <v/>
      </c>
      <c r="I130" s="198" t="str">
        <f>AUG!$N$20</f>
        <v/>
      </c>
      <c r="J130" s="199"/>
      <c r="K130" s="77" t="str">
        <f>AUG!$P$21</f>
        <v/>
      </c>
      <c r="M130" s="72">
        <v>43369</v>
      </c>
      <c r="N130" s="83" t="str">
        <f>IFERROR(VLOOKUP(O130,Rates!$B$2:$O$451,14,FALSE),"")</f>
        <v/>
      </c>
      <c r="O130" s="198" t="str">
        <f>SEP!$B$24</f>
        <v/>
      </c>
      <c r="P130" s="199"/>
      <c r="Q130" s="77" t="str">
        <f>SEP!$D$25</f>
        <v/>
      </c>
    </row>
    <row r="131" spans="1:17" ht="15" customHeight="1" thickBot="1" x14ac:dyDescent="0.25">
      <c r="A131" s="70">
        <v>43308</v>
      </c>
      <c r="B131" s="71" t="str">
        <f>IFERROR(VLOOKUP(C131,Rates!$B$2:$O$451,14,FALSE),"")</f>
        <v/>
      </c>
      <c r="C131" s="196" t="str">
        <f>JUL!$H$24</f>
        <v/>
      </c>
      <c r="D131" s="197"/>
      <c r="E131" s="76" t="str">
        <f>JUL!$J$25</f>
        <v/>
      </c>
      <c r="G131" s="70">
        <v>43339</v>
      </c>
      <c r="H131" s="71" t="str">
        <f>IFERROR(VLOOKUP(I131,Rates!$B$2:$O$451,14,FALSE),"")</f>
        <v/>
      </c>
      <c r="I131" s="196" t="str">
        <f>AUG!$Q$20</f>
        <v/>
      </c>
      <c r="J131" s="197"/>
      <c r="K131" s="76" t="str">
        <f>AUG!$S$21</f>
        <v/>
      </c>
      <c r="M131" s="70">
        <v>43370</v>
      </c>
      <c r="N131" s="71" t="str">
        <f>IFERROR(VLOOKUP(O131,Rates!$B$2:$O$451,14,FALSE),"")</f>
        <v/>
      </c>
      <c r="O131" s="196" t="str">
        <f>SEP!$E$24</f>
        <v/>
      </c>
      <c r="P131" s="197"/>
      <c r="Q131" s="76" t="str">
        <f>SEP!$G$25</f>
        <v/>
      </c>
    </row>
    <row r="132" spans="1:17" ht="15" customHeight="1" thickBot="1" x14ac:dyDescent="0.25">
      <c r="A132" s="72">
        <v>43309</v>
      </c>
      <c r="B132" s="83" t="str">
        <f>IFERROR(VLOOKUP(C132,Rates!$B$2:$O$451,14,FALSE),"")</f>
        <v/>
      </c>
      <c r="C132" s="198" t="str">
        <f>JUL!$K$24</f>
        <v/>
      </c>
      <c r="D132" s="199"/>
      <c r="E132" s="77" t="str">
        <f>JUL!$M$25</f>
        <v/>
      </c>
      <c r="G132" s="72">
        <v>43340</v>
      </c>
      <c r="H132" s="83" t="str">
        <f>IFERROR(VLOOKUP(I132,Rates!$B$2:$O$451,14,FALSE),"")</f>
        <v/>
      </c>
      <c r="I132" s="198" t="str">
        <f>AUG!$T$20</f>
        <v/>
      </c>
      <c r="J132" s="199"/>
      <c r="K132" s="77" t="str">
        <f>AUG!$V$21</f>
        <v/>
      </c>
      <c r="M132" s="72">
        <v>43371</v>
      </c>
      <c r="N132" s="83" t="str">
        <f>IFERROR(VLOOKUP(O132,Rates!$B$2:$O$451,14,FALSE),"")</f>
        <v/>
      </c>
      <c r="O132" s="198" t="str">
        <f>SEP!$H$24</f>
        <v/>
      </c>
      <c r="P132" s="199"/>
      <c r="Q132" s="77" t="str">
        <f>SEP!$J$25</f>
        <v/>
      </c>
    </row>
    <row r="133" spans="1:17" ht="15" customHeight="1" thickBot="1" x14ac:dyDescent="0.25">
      <c r="A133" s="70">
        <v>43310</v>
      </c>
      <c r="B133" s="71" t="str">
        <f>IFERROR(VLOOKUP(C133,Rates!$B$2:$O$451,14,FALSE),"")</f>
        <v/>
      </c>
      <c r="C133" s="196" t="str">
        <f>JUL!$N$24</f>
        <v/>
      </c>
      <c r="D133" s="197"/>
      <c r="E133" s="76" t="str">
        <f>JUL!$P$25</f>
        <v/>
      </c>
      <c r="G133" s="70">
        <v>43341</v>
      </c>
      <c r="H133" s="71" t="str">
        <f>IFERROR(VLOOKUP(I133,Rates!$B$2:$O$451,14,FALSE),"")</f>
        <v/>
      </c>
      <c r="I133" s="196" t="str">
        <f>AUG!$B$24</f>
        <v/>
      </c>
      <c r="J133" s="197"/>
      <c r="K133" s="76" t="str">
        <f>AUG!$D$25</f>
        <v/>
      </c>
      <c r="M133" s="70">
        <v>43372</v>
      </c>
      <c r="N133" s="71" t="str">
        <f>IFERROR(VLOOKUP(O133,Rates!$B$2:$O$451,14,FALSE),"")</f>
        <v/>
      </c>
      <c r="O133" s="196" t="str">
        <f>SEP!$K$24</f>
        <v/>
      </c>
      <c r="P133" s="197"/>
      <c r="Q133" s="76" t="str">
        <f>SEP!$M$25</f>
        <v/>
      </c>
    </row>
    <row r="134" spans="1:17" ht="15" customHeight="1" thickBot="1" x14ac:dyDescent="0.25">
      <c r="A134" s="72">
        <v>43311</v>
      </c>
      <c r="B134" s="83" t="str">
        <f>IFERROR(VLOOKUP(C134,Rates!$B$2:$O$451,14,FALSE),"")</f>
        <v/>
      </c>
      <c r="C134" s="198" t="str">
        <f>JUL!$Q$24</f>
        <v/>
      </c>
      <c r="D134" s="199"/>
      <c r="E134" s="77" t="str">
        <f>JUL!$S$25</f>
        <v/>
      </c>
      <c r="G134" s="72">
        <v>43342</v>
      </c>
      <c r="H134" s="83" t="str">
        <f>IFERROR(VLOOKUP(I134,Rates!$B$2:$O$451,14,FALSE),"")</f>
        <v/>
      </c>
      <c r="I134" s="198" t="str">
        <f>AUG!$E$24</f>
        <v/>
      </c>
      <c r="J134" s="199"/>
      <c r="K134" s="77" t="str">
        <f>AUG!$G$25</f>
        <v/>
      </c>
      <c r="M134" s="72">
        <v>43373</v>
      </c>
      <c r="N134" s="83" t="str">
        <f>IFERROR(VLOOKUP(O134,Rates!$B$2:$O$451,14,FALSE),"")</f>
        <v/>
      </c>
      <c r="O134" s="198" t="str">
        <f>SEP!$N$24</f>
        <v/>
      </c>
      <c r="P134" s="199"/>
      <c r="Q134" s="77" t="str">
        <f>SEP!$P$25</f>
        <v/>
      </c>
    </row>
    <row r="135" spans="1:17" ht="15" customHeight="1" thickBot="1" x14ac:dyDescent="0.25">
      <c r="A135" s="70">
        <v>43312</v>
      </c>
      <c r="B135" s="71" t="str">
        <f>IFERROR(VLOOKUP(C135,Rates!$B$2:$O$451,14,FALSE),"")</f>
        <v/>
      </c>
      <c r="C135" s="196" t="str">
        <f>JUL!$T$24</f>
        <v/>
      </c>
      <c r="D135" s="197"/>
      <c r="E135" s="76" t="str">
        <f>JUL!$V$25</f>
        <v/>
      </c>
      <c r="G135" s="70">
        <v>43343</v>
      </c>
      <c r="H135" s="71" t="str">
        <f>IFERROR(VLOOKUP(I135,Rates!$B$2:$O$451,14,FALSE),"")</f>
        <v/>
      </c>
      <c r="I135" s="196" t="str">
        <f>AUG!$H$24</f>
        <v/>
      </c>
      <c r="J135" s="197"/>
      <c r="K135" s="76" t="str">
        <f>AUG!$J$25</f>
        <v/>
      </c>
      <c r="M135" s="200" t="s">
        <v>795</v>
      </c>
      <c r="N135" s="201"/>
      <c r="O135" s="201"/>
      <c r="P135" s="202">
        <f>SEP!U1</f>
        <v>0</v>
      </c>
      <c r="Q135" s="203"/>
    </row>
    <row r="136" spans="1:17" ht="15" customHeight="1" thickBot="1" x14ac:dyDescent="0.25">
      <c r="A136" s="200" t="s">
        <v>792</v>
      </c>
      <c r="B136" s="201"/>
      <c r="C136" s="201"/>
      <c r="D136" s="202">
        <f>JUL!U1</f>
        <v>0</v>
      </c>
      <c r="E136" s="203"/>
      <c r="G136" s="200" t="s">
        <v>793</v>
      </c>
      <c r="H136" s="201"/>
      <c r="I136" s="201"/>
      <c r="J136" s="202">
        <f>AUG!U1</f>
        <v>0</v>
      </c>
      <c r="K136" s="203"/>
      <c r="M136" s="74"/>
      <c r="N136" s="74"/>
      <c r="O136" s="88"/>
      <c r="P136" s="89"/>
      <c r="Q136" s="75"/>
    </row>
    <row r="144" spans="1:17" x14ac:dyDescent="0.2">
      <c r="O144" s="192" t="s">
        <v>779</v>
      </c>
      <c r="P144" s="192"/>
      <c r="Q144" s="192"/>
    </row>
    <row r="147" spans="1:17" x14ac:dyDescent="0.2">
      <c r="N147" s="191" t="s">
        <v>770</v>
      </c>
      <c r="O147" s="191"/>
      <c r="P147" s="191"/>
      <c r="Q147" s="191"/>
    </row>
    <row r="148" spans="1:17" x14ac:dyDescent="0.2">
      <c r="N148" s="192" t="s">
        <v>769</v>
      </c>
      <c r="O148" s="192"/>
      <c r="P148" s="192"/>
      <c r="Q148" s="192"/>
    </row>
    <row r="150" spans="1:17" ht="16" thickBot="1" x14ac:dyDescent="0.25">
      <c r="H150" s="82"/>
    </row>
    <row r="151" spans="1:17" ht="16" thickBot="1" x14ac:dyDescent="0.25">
      <c r="A151" s="179" t="s">
        <v>796</v>
      </c>
      <c r="B151" s="180"/>
      <c r="C151" s="180"/>
      <c r="D151" s="180"/>
      <c r="E151" s="181"/>
      <c r="G151" s="179" t="s">
        <v>797</v>
      </c>
      <c r="H151" s="180"/>
      <c r="I151" s="180"/>
      <c r="J151" s="180"/>
      <c r="K151" s="181"/>
      <c r="M151" s="179" t="s">
        <v>798</v>
      </c>
      <c r="N151" s="180"/>
      <c r="O151" s="180"/>
      <c r="P151" s="180"/>
      <c r="Q151" s="181"/>
    </row>
    <row r="152" spans="1:17" ht="15" customHeight="1" thickBot="1" x14ac:dyDescent="0.25">
      <c r="A152" s="67" t="s">
        <v>773</v>
      </c>
      <c r="B152" s="68" t="s">
        <v>774</v>
      </c>
      <c r="C152" s="182" t="s">
        <v>775</v>
      </c>
      <c r="D152" s="183"/>
      <c r="E152" s="69" t="s">
        <v>776</v>
      </c>
      <c r="G152" s="67" t="s">
        <v>773</v>
      </c>
      <c r="H152" s="68" t="s">
        <v>774</v>
      </c>
      <c r="I152" s="182" t="s">
        <v>775</v>
      </c>
      <c r="J152" s="183"/>
      <c r="K152" s="69" t="s">
        <v>776</v>
      </c>
      <c r="M152" s="67" t="s">
        <v>773</v>
      </c>
      <c r="N152" s="68" t="s">
        <v>774</v>
      </c>
      <c r="O152" s="182" t="s">
        <v>775</v>
      </c>
      <c r="P152" s="183"/>
      <c r="Q152" s="69" t="s">
        <v>776</v>
      </c>
    </row>
    <row r="153" spans="1:17" ht="15" customHeight="1" thickBot="1" x14ac:dyDescent="0.25">
      <c r="A153" s="70">
        <v>43374</v>
      </c>
      <c r="B153" s="71" t="str">
        <f>IFERROR(VLOOKUP(C153,Rates!$B$2:$O$451,14,FALSE),"")</f>
        <v/>
      </c>
      <c r="C153" s="196" t="str">
        <f>OCT!$Q$8</f>
        <v/>
      </c>
      <c r="D153" s="197"/>
      <c r="E153" s="76" t="str">
        <f>OCT!$S$9</f>
        <v/>
      </c>
      <c r="G153" s="70">
        <v>43405</v>
      </c>
      <c r="H153" s="71" t="str">
        <f>IFERROR(VLOOKUP(I153,Rates!$B$2:$O$451,14,FALSE),"")</f>
        <v/>
      </c>
      <c r="I153" s="196" t="str">
        <f>NOV!$E$8</f>
        <v/>
      </c>
      <c r="J153" s="197"/>
      <c r="K153" s="76" t="str">
        <f>NOV!$G$9</f>
        <v/>
      </c>
      <c r="M153" s="70">
        <v>43435</v>
      </c>
      <c r="N153" s="71" t="str">
        <f>IFERROR(VLOOKUP(O153,Rates!$B$2:$O$451,14,FALSE),"")</f>
        <v/>
      </c>
      <c r="O153" s="196" t="str">
        <f>DEC!$K$8</f>
        <v/>
      </c>
      <c r="P153" s="197"/>
      <c r="Q153" s="76" t="str">
        <f>DEC!$M$9</f>
        <v/>
      </c>
    </row>
    <row r="154" spans="1:17" ht="15" customHeight="1" thickBot="1" x14ac:dyDescent="0.25">
      <c r="A154" s="72">
        <v>43375</v>
      </c>
      <c r="B154" s="83" t="str">
        <f>IFERROR(VLOOKUP(C154,Rates!$B$2:$O$451,14,FALSE),"")</f>
        <v/>
      </c>
      <c r="C154" s="198" t="str">
        <f>OCT!$T$8</f>
        <v/>
      </c>
      <c r="D154" s="199"/>
      <c r="E154" s="77" t="str">
        <f>OCT!$V$9</f>
        <v/>
      </c>
      <c r="G154" s="72">
        <v>43406</v>
      </c>
      <c r="H154" s="83" t="str">
        <f>IFERROR(VLOOKUP(I154,Rates!$B$2:$O$451,14,FALSE),"")</f>
        <v/>
      </c>
      <c r="I154" s="198" t="str">
        <f>NOV!$H$8</f>
        <v/>
      </c>
      <c r="J154" s="199"/>
      <c r="K154" s="77" t="str">
        <f>NOV!$J$9</f>
        <v/>
      </c>
      <c r="M154" s="72">
        <v>43436</v>
      </c>
      <c r="N154" s="83" t="str">
        <f>IFERROR(VLOOKUP(O154,Rates!$B$2:$O$451,14,FALSE),"")</f>
        <v/>
      </c>
      <c r="O154" s="198" t="str">
        <f>DEC!$N$8</f>
        <v/>
      </c>
      <c r="P154" s="199"/>
      <c r="Q154" s="77" t="str">
        <f>DEC!$P$9</f>
        <v/>
      </c>
    </row>
    <row r="155" spans="1:17" ht="15" customHeight="1" thickBot="1" x14ac:dyDescent="0.25">
      <c r="A155" s="70">
        <v>43376</v>
      </c>
      <c r="B155" s="71" t="str">
        <f>IFERROR(VLOOKUP(C155,Rates!$B$2:$O$451,14,FALSE),"")</f>
        <v/>
      </c>
      <c r="C155" s="196" t="str">
        <f>OCT!$B$12</f>
        <v/>
      </c>
      <c r="D155" s="197"/>
      <c r="E155" s="76" t="str">
        <f>OCT!$D$13</f>
        <v/>
      </c>
      <c r="G155" s="70">
        <v>43407</v>
      </c>
      <c r="H155" s="71" t="str">
        <f>IFERROR(VLOOKUP(I155,Rates!$B$2:$O$451,14,FALSE),"")</f>
        <v/>
      </c>
      <c r="I155" s="196" t="str">
        <f>NOV!$K$8</f>
        <v/>
      </c>
      <c r="J155" s="197"/>
      <c r="K155" s="76" t="str">
        <f>NOV!$M$9</f>
        <v/>
      </c>
      <c r="M155" s="70">
        <v>43437</v>
      </c>
      <c r="N155" s="71" t="str">
        <f>IFERROR(VLOOKUP(O155,Rates!$B$2:$O$451,14,FALSE),"")</f>
        <v/>
      </c>
      <c r="O155" s="196" t="str">
        <f>DEC!$Q$8</f>
        <v/>
      </c>
      <c r="P155" s="197"/>
      <c r="Q155" s="76" t="str">
        <f>DEC!$S$9</f>
        <v/>
      </c>
    </row>
    <row r="156" spans="1:17" ht="15" customHeight="1" thickBot="1" x14ac:dyDescent="0.25">
      <c r="A156" s="72">
        <v>43377</v>
      </c>
      <c r="B156" s="83" t="str">
        <f>IFERROR(VLOOKUP(C156,Rates!$B$2:$O$451,14,FALSE),"")</f>
        <v/>
      </c>
      <c r="C156" s="198" t="str">
        <f>OCT!$E$12</f>
        <v/>
      </c>
      <c r="D156" s="199"/>
      <c r="E156" s="77" t="str">
        <f>OCT!$G$13</f>
        <v/>
      </c>
      <c r="G156" s="72">
        <v>43408</v>
      </c>
      <c r="H156" s="83" t="str">
        <f>IFERROR(VLOOKUP(I156,Rates!$B$2:$O$451,14,FALSE),"")</f>
        <v/>
      </c>
      <c r="I156" s="198" t="str">
        <f>NOV!$N$8</f>
        <v/>
      </c>
      <c r="J156" s="199"/>
      <c r="K156" s="77" t="str">
        <f>NOV!$P$9</f>
        <v/>
      </c>
      <c r="M156" s="72">
        <v>43438</v>
      </c>
      <c r="N156" s="83" t="str">
        <f>IFERROR(VLOOKUP(O156,Rates!$B$2:$O$451,14,FALSE),"")</f>
        <v/>
      </c>
      <c r="O156" s="198" t="str">
        <f>DEC!$T$8</f>
        <v/>
      </c>
      <c r="P156" s="199"/>
      <c r="Q156" s="77" t="str">
        <f>DEC!$V$9</f>
        <v/>
      </c>
    </row>
    <row r="157" spans="1:17" ht="15" customHeight="1" thickBot="1" x14ac:dyDescent="0.25">
      <c r="A157" s="70">
        <v>43378</v>
      </c>
      <c r="B157" s="71" t="str">
        <f>IFERROR(VLOOKUP(C157,Rates!$B$2:$O$451,14,FALSE),"")</f>
        <v/>
      </c>
      <c r="C157" s="196" t="str">
        <f>OCT!$H$12</f>
        <v/>
      </c>
      <c r="D157" s="197"/>
      <c r="E157" s="76" t="str">
        <f>OCT!$J$13</f>
        <v/>
      </c>
      <c r="G157" s="70">
        <v>43409</v>
      </c>
      <c r="H157" s="71" t="str">
        <f>IFERROR(VLOOKUP(I157,Rates!$B$2:$O$451,14,FALSE),"")</f>
        <v/>
      </c>
      <c r="I157" s="196" t="str">
        <f>NOV!$Q$8</f>
        <v/>
      </c>
      <c r="J157" s="197"/>
      <c r="K157" s="76" t="str">
        <f>NOV!$S$9</f>
        <v/>
      </c>
      <c r="M157" s="70">
        <v>43439</v>
      </c>
      <c r="N157" s="71" t="str">
        <f>IFERROR(VLOOKUP(O157,Rates!$B$2:$O$451,14,FALSE),"")</f>
        <v/>
      </c>
      <c r="O157" s="196" t="str">
        <f>DEC!$B$12</f>
        <v/>
      </c>
      <c r="P157" s="197"/>
      <c r="Q157" s="76" t="str">
        <f>DEC!$D$13</f>
        <v/>
      </c>
    </row>
    <row r="158" spans="1:17" ht="15" customHeight="1" thickBot="1" x14ac:dyDescent="0.25">
      <c r="A158" s="72">
        <v>43379</v>
      </c>
      <c r="B158" s="83" t="str">
        <f>IFERROR(VLOOKUP(C158,Rates!$B$2:$O$451,14,FALSE),"")</f>
        <v/>
      </c>
      <c r="C158" s="198" t="str">
        <f>OCT!$K$12</f>
        <v/>
      </c>
      <c r="D158" s="199"/>
      <c r="E158" s="77" t="str">
        <f>OCT!$M$13</f>
        <v/>
      </c>
      <c r="G158" s="72">
        <v>43410</v>
      </c>
      <c r="H158" s="83" t="str">
        <f>IFERROR(VLOOKUP(I158,Rates!$B$2:$O$451,14,FALSE),"")</f>
        <v/>
      </c>
      <c r="I158" s="198" t="str">
        <f>NOV!$T$8</f>
        <v/>
      </c>
      <c r="J158" s="199"/>
      <c r="K158" s="77" t="str">
        <f>NOV!$V$9</f>
        <v/>
      </c>
      <c r="M158" s="72">
        <v>43440</v>
      </c>
      <c r="N158" s="83" t="str">
        <f>IFERROR(VLOOKUP(O158,Rates!$B$2:$O$451,14,FALSE),"")</f>
        <v/>
      </c>
      <c r="O158" s="198" t="str">
        <f>DEC!$E$12</f>
        <v/>
      </c>
      <c r="P158" s="199"/>
      <c r="Q158" s="77" t="str">
        <f>DEC!$G$13</f>
        <v/>
      </c>
    </row>
    <row r="159" spans="1:17" ht="15" customHeight="1" thickBot="1" x14ac:dyDescent="0.25">
      <c r="A159" s="70">
        <v>43380</v>
      </c>
      <c r="B159" s="71" t="str">
        <f>IFERROR(VLOOKUP(C159,Rates!$B$2:$O$451,14,FALSE),"")</f>
        <v/>
      </c>
      <c r="C159" s="196" t="str">
        <f>OCT!$N$12</f>
        <v/>
      </c>
      <c r="D159" s="197"/>
      <c r="E159" s="76" t="str">
        <f>OCT!$P$13</f>
        <v/>
      </c>
      <c r="G159" s="70">
        <v>43411</v>
      </c>
      <c r="H159" s="71" t="str">
        <f>IFERROR(VLOOKUP(I159,Rates!$B$2:$O$451,14,FALSE),"")</f>
        <v/>
      </c>
      <c r="I159" s="196" t="str">
        <f>NOV!$B$12</f>
        <v/>
      </c>
      <c r="J159" s="197"/>
      <c r="K159" s="76" t="str">
        <f>NOV!$D$13</f>
        <v/>
      </c>
      <c r="M159" s="70">
        <v>43441</v>
      </c>
      <c r="N159" s="71" t="str">
        <f>IFERROR(VLOOKUP(O159,Rates!$B$2:$O$451,14,FALSE),"")</f>
        <v/>
      </c>
      <c r="O159" s="196" t="str">
        <f>DEC!$H$12</f>
        <v/>
      </c>
      <c r="P159" s="197"/>
      <c r="Q159" s="76" t="str">
        <f>DEC!$J$13</f>
        <v/>
      </c>
    </row>
    <row r="160" spans="1:17" ht="15" customHeight="1" thickBot="1" x14ac:dyDescent="0.25">
      <c r="A160" s="72">
        <v>43381</v>
      </c>
      <c r="B160" s="83" t="str">
        <f>IFERROR(VLOOKUP(C160,Rates!$B$2:$O$451,14,FALSE),"")</f>
        <v/>
      </c>
      <c r="C160" s="198" t="str">
        <f>OCT!$Q$12</f>
        <v/>
      </c>
      <c r="D160" s="199"/>
      <c r="E160" s="77" t="str">
        <f>OCT!$S$13</f>
        <v/>
      </c>
      <c r="G160" s="72">
        <v>43412</v>
      </c>
      <c r="H160" s="83" t="str">
        <f>IFERROR(VLOOKUP(I160,Rates!$B$2:$O$451,14,FALSE),"")</f>
        <v/>
      </c>
      <c r="I160" s="198" t="str">
        <f>NOV!$E$12</f>
        <v/>
      </c>
      <c r="J160" s="199"/>
      <c r="K160" s="77" t="str">
        <f>NOV!$G$13</f>
        <v/>
      </c>
      <c r="M160" s="72">
        <v>43442</v>
      </c>
      <c r="N160" s="83" t="str">
        <f>IFERROR(VLOOKUP(O160,Rates!$B$2:$O$451,14,FALSE),"")</f>
        <v/>
      </c>
      <c r="O160" s="198" t="str">
        <f>DEC!$K$12</f>
        <v/>
      </c>
      <c r="P160" s="199"/>
      <c r="Q160" s="77" t="str">
        <f>DEC!$M$13</f>
        <v/>
      </c>
    </row>
    <row r="161" spans="1:17" ht="15" customHeight="1" thickBot="1" x14ac:dyDescent="0.25">
      <c r="A161" s="70">
        <v>43382</v>
      </c>
      <c r="B161" s="71" t="str">
        <f>IFERROR(VLOOKUP(C161,Rates!$B$2:$O$451,14,FALSE),"")</f>
        <v/>
      </c>
      <c r="C161" s="196" t="str">
        <f>OCT!$T$12</f>
        <v/>
      </c>
      <c r="D161" s="197"/>
      <c r="E161" s="76" t="str">
        <f>OCT!$V$13</f>
        <v/>
      </c>
      <c r="G161" s="70">
        <v>43413</v>
      </c>
      <c r="H161" s="71" t="str">
        <f>IFERROR(VLOOKUP(I161,Rates!$B$2:$O$451,14,FALSE),"")</f>
        <v/>
      </c>
      <c r="I161" s="196" t="str">
        <f>NOV!$H$12</f>
        <v/>
      </c>
      <c r="J161" s="197"/>
      <c r="K161" s="76" t="str">
        <f>NOV!$J$13</f>
        <v/>
      </c>
      <c r="M161" s="70">
        <v>43443</v>
      </c>
      <c r="N161" s="71" t="str">
        <f>IFERROR(VLOOKUP(O161,Rates!$B$2:$O$451,14,FALSE),"")</f>
        <v/>
      </c>
      <c r="O161" s="196" t="str">
        <f>DEC!$N$12</f>
        <v/>
      </c>
      <c r="P161" s="197"/>
      <c r="Q161" s="76" t="str">
        <f>DEC!$P$13</f>
        <v/>
      </c>
    </row>
    <row r="162" spans="1:17" ht="15" customHeight="1" thickBot="1" x14ac:dyDescent="0.25">
      <c r="A162" s="72">
        <v>43383</v>
      </c>
      <c r="B162" s="83" t="str">
        <f>IFERROR(VLOOKUP(C162,Rates!$B$2:$O$451,14,FALSE),"")</f>
        <v/>
      </c>
      <c r="C162" s="198" t="str">
        <f>OCT!$B$16</f>
        <v/>
      </c>
      <c r="D162" s="199"/>
      <c r="E162" s="77" t="str">
        <f>OCT!$D$17</f>
        <v/>
      </c>
      <c r="G162" s="72">
        <v>43414</v>
      </c>
      <c r="H162" s="83" t="str">
        <f>IFERROR(VLOOKUP(I162,Rates!$B$2:$O$451,14,FALSE),"")</f>
        <v/>
      </c>
      <c r="I162" s="198" t="str">
        <f>NOV!$K$12</f>
        <v/>
      </c>
      <c r="J162" s="199"/>
      <c r="K162" s="77" t="str">
        <f>NOV!$M$13</f>
        <v/>
      </c>
      <c r="M162" s="72">
        <v>43444</v>
      </c>
      <c r="N162" s="83" t="str">
        <f>IFERROR(VLOOKUP(O162,Rates!$B$2:$O$451,14,FALSE),"")</f>
        <v/>
      </c>
      <c r="O162" s="198" t="str">
        <f>DEC!$Q$12</f>
        <v/>
      </c>
      <c r="P162" s="199"/>
      <c r="Q162" s="77" t="str">
        <f>DEC!$S$13</f>
        <v/>
      </c>
    </row>
    <row r="163" spans="1:17" ht="15" customHeight="1" thickBot="1" x14ac:dyDescent="0.25">
      <c r="A163" s="70">
        <v>43384</v>
      </c>
      <c r="B163" s="71" t="str">
        <f>IFERROR(VLOOKUP(C163,Rates!$B$2:$O$451,14,FALSE),"")</f>
        <v/>
      </c>
      <c r="C163" s="196" t="str">
        <f>OCT!$E$16</f>
        <v/>
      </c>
      <c r="D163" s="197"/>
      <c r="E163" s="76" t="str">
        <f>OCT!$G$17</f>
        <v/>
      </c>
      <c r="G163" s="70">
        <v>43415</v>
      </c>
      <c r="H163" s="71" t="str">
        <f>IFERROR(VLOOKUP(I163,Rates!$B$2:$O$451,14,FALSE),"")</f>
        <v/>
      </c>
      <c r="I163" s="196" t="str">
        <f>NOV!$N$12</f>
        <v/>
      </c>
      <c r="J163" s="197"/>
      <c r="K163" s="76" t="str">
        <f>NOV!$P$13</f>
        <v/>
      </c>
      <c r="M163" s="70">
        <v>43445</v>
      </c>
      <c r="N163" s="71" t="str">
        <f>IFERROR(VLOOKUP(O163,Rates!$B$2:$O$451,14,FALSE),"")</f>
        <v/>
      </c>
      <c r="O163" s="196" t="str">
        <f>DEC!$T$12</f>
        <v/>
      </c>
      <c r="P163" s="197"/>
      <c r="Q163" s="76" t="str">
        <f>DEC!$V$13</f>
        <v/>
      </c>
    </row>
    <row r="164" spans="1:17" ht="15" customHeight="1" thickBot="1" x14ac:dyDescent="0.25">
      <c r="A164" s="72">
        <v>43385</v>
      </c>
      <c r="B164" s="83" t="str">
        <f>IFERROR(VLOOKUP(C164,Rates!$B$2:$O$451,14,FALSE),"")</f>
        <v/>
      </c>
      <c r="C164" s="198" t="str">
        <f>OCT!$H$16</f>
        <v/>
      </c>
      <c r="D164" s="199"/>
      <c r="E164" s="77" t="str">
        <f>OCT!$J$17</f>
        <v/>
      </c>
      <c r="G164" s="72">
        <v>43416</v>
      </c>
      <c r="H164" s="83" t="str">
        <f>IFERROR(VLOOKUP(I164,Rates!$B$2:$O$451,14,FALSE),"")</f>
        <v/>
      </c>
      <c r="I164" s="198" t="str">
        <f>NOV!$Q$12</f>
        <v/>
      </c>
      <c r="J164" s="199"/>
      <c r="K164" s="77" t="str">
        <f>NOV!$S$13</f>
        <v/>
      </c>
      <c r="M164" s="72">
        <v>43446</v>
      </c>
      <c r="N164" s="83" t="str">
        <f>IFERROR(VLOOKUP(O164,Rates!$B$2:$O$451,14,FALSE),"")</f>
        <v/>
      </c>
      <c r="O164" s="198" t="str">
        <f>DEC!$B$16</f>
        <v/>
      </c>
      <c r="P164" s="199"/>
      <c r="Q164" s="77" t="str">
        <f>DEC!$D$17</f>
        <v/>
      </c>
    </row>
    <row r="165" spans="1:17" ht="15" customHeight="1" thickBot="1" x14ac:dyDescent="0.25">
      <c r="A165" s="70">
        <v>43386</v>
      </c>
      <c r="B165" s="71" t="str">
        <f>IFERROR(VLOOKUP(C165,Rates!$B$2:$O$451,14,FALSE),"")</f>
        <v/>
      </c>
      <c r="C165" s="196" t="str">
        <f>OCT!$K$16</f>
        <v/>
      </c>
      <c r="D165" s="197"/>
      <c r="E165" s="76" t="str">
        <f>OCT!$M$17</f>
        <v/>
      </c>
      <c r="G165" s="70">
        <v>43417</v>
      </c>
      <c r="H165" s="71" t="str">
        <f>IFERROR(VLOOKUP(I165,Rates!$B$2:$O$451,14,FALSE),"")</f>
        <v/>
      </c>
      <c r="I165" s="196" t="str">
        <f>NOV!$T$12</f>
        <v/>
      </c>
      <c r="J165" s="197"/>
      <c r="K165" s="76" t="str">
        <f>NOV!$V$13</f>
        <v/>
      </c>
      <c r="M165" s="70">
        <v>43447</v>
      </c>
      <c r="N165" s="71" t="str">
        <f>IFERROR(VLOOKUP(O165,Rates!$B$2:$O$451,14,FALSE),"")</f>
        <v/>
      </c>
      <c r="O165" s="196" t="str">
        <f>DEC!$E$16</f>
        <v/>
      </c>
      <c r="P165" s="197"/>
      <c r="Q165" s="76" t="str">
        <f>DEC!$G$17</f>
        <v/>
      </c>
    </row>
    <row r="166" spans="1:17" ht="15" customHeight="1" thickBot="1" x14ac:dyDescent="0.25">
      <c r="A166" s="72">
        <v>43387</v>
      </c>
      <c r="B166" s="83" t="str">
        <f>IFERROR(VLOOKUP(C166,Rates!$B$2:$O$451,14,FALSE),"")</f>
        <v/>
      </c>
      <c r="C166" s="198" t="str">
        <f>OCT!$N$16</f>
        <v/>
      </c>
      <c r="D166" s="199"/>
      <c r="E166" s="77" t="str">
        <f>OCT!$P$17</f>
        <v/>
      </c>
      <c r="G166" s="72">
        <v>43418</v>
      </c>
      <c r="H166" s="83" t="str">
        <f>IFERROR(VLOOKUP(I166,Rates!$B$2:$O$451,14,FALSE),"")</f>
        <v/>
      </c>
      <c r="I166" s="198" t="str">
        <f>NOV!$B$16</f>
        <v/>
      </c>
      <c r="J166" s="199"/>
      <c r="K166" s="77" t="str">
        <f>NOV!$D$17</f>
        <v/>
      </c>
      <c r="M166" s="72">
        <v>43448</v>
      </c>
      <c r="N166" s="83" t="str">
        <f>IFERROR(VLOOKUP(O166,Rates!$B$2:$O$451,14,FALSE),"")</f>
        <v/>
      </c>
      <c r="O166" s="198" t="str">
        <f>DEC!$H$16</f>
        <v/>
      </c>
      <c r="P166" s="199"/>
      <c r="Q166" s="77" t="str">
        <f>DEC!$J$17</f>
        <v/>
      </c>
    </row>
    <row r="167" spans="1:17" ht="15" customHeight="1" thickBot="1" x14ac:dyDescent="0.25">
      <c r="A167" s="70">
        <v>43388</v>
      </c>
      <c r="B167" s="71" t="str">
        <f>IFERROR(VLOOKUP(C167,Rates!$B$2:$O$451,14,FALSE),"")</f>
        <v/>
      </c>
      <c r="C167" s="196" t="str">
        <f>OCT!$Q$16</f>
        <v/>
      </c>
      <c r="D167" s="197"/>
      <c r="E167" s="76" t="str">
        <f>OCT!$S$17</f>
        <v/>
      </c>
      <c r="G167" s="70">
        <v>43419</v>
      </c>
      <c r="H167" s="71" t="str">
        <f>IFERROR(VLOOKUP(I167,Rates!$B$2:$O$451,14,FALSE),"")</f>
        <v/>
      </c>
      <c r="I167" s="196" t="str">
        <f>NOV!$E$16</f>
        <v/>
      </c>
      <c r="J167" s="197"/>
      <c r="K167" s="76" t="str">
        <f>NOV!$G$17</f>
        <v/>
      </c>
      <c r="M167" s="70">
        <v>43449</v>
      </c>
      <c r="N167" s="71" t="str">
        <f>IFERROR(VLOOKUP(O167,Rates!$B$2:$O$451,14,FALSE),"")</f>
        <v/>
      </c>
      <c r="O167" s="196" t="str">
        <f>DEC!$K$16</f>
        <v/>
      </c>
      <c r="P167" s="197"/>
      <c r="Q167" s="76" t="str">
        <f>DEC!$M$17</f>
        <v/>
      </c>
    </row>
    <row r="168" spans="1:17" ht="15" customHeight="1" thickBot="1" x14ac:dyDescent="0.25">
      <c r="A168" s="72">
        <v>43389</v>
      </c>
      <c r="B168" s="83" t="str">
        <f>IFERROR(VLOOKUP(C168,Rates!$B$2:$O$451,14,FALSE),"")</f>
        <v/>
      </c>
      <c r="C168" s="198" t="str">
        <f>OCT!$T$16</f>
        <v/>
      </c>
      <c r="D168" s="199"/>
      <c r="E168" s="77" t="str">
        <f>OCT!$V$17</f>
        <v/>
      </c>
      <c r="G168" s="72">
        <v>43420</v>
      </c>
      <c r="H168" s="83" t="str">
        <f>IFERROR(VLOOKUP(I168,Rates!$B$2:$O$451,14,FALSE),"")</f>
        <v/>
      </c>
      <c r="I168" s="198" t="str">
        <f>NOV!$H$16</f>
        <v/>
      </c>
      <c r="J168" s="199"/>
      <c r="K168" s="77" t="str">
        <f>NOV!$J$17</f>
        <v/>
      </c>
      <c r="M168" s="72">
        <v>43450</v>
      </c>
      <c r="N168" s="83" t="str">
        <f>IFERROR(VLOOKUP(O168,Rates!$B$2:$O$451,14,FALSE),"")</f>
        <v/>
      </c>
      <c r="O168" s="198" t="str">
        <f>DEC!$N$16</f>
        <v/>
      </c>
      <c r="P168" s="199"/>
      <c r="Q168" s="77" t="str">
        <f>DEC!$P$17</f>
        <v/>
      </c>
    </row>
    <row r="169" spans="1:17" ht="15" customHeight="1" thickBot="1" x14ac:dyDescent="0.25">
      <c r="A169" s="70">
        <v>43390</v>
      </c>
      <c r="B169" s="71" t="str">
        <f>IFERROR(VLOOKUP(C169,Rates!$B$2:$O$451,14,FALSE),"")</f>
        <v/>
      </c>
      <c r="C169" s="196" t="str">
        <f>OCT!$B$20</f>
        <v/>
      </c>
      <c r="D169" s="197"/>
      <c r="E169" s="76" t="str">
        <f>OCT!$D$21</f>
        <v/>
      </c>
      <c r="G169" s="70">
        <v>43421</v>
      </c>
      <c r="H169" s="71" t="str">
        <f>IFERROR(VLOOKUP(I169,Rates!$B$2:$O$451,14,FALSE),"")</f>
        <v/>
      </c>
      <c r="I169" s="196" t="str">
        <f>NOV!$K$16</f>
        <v/>
      </c>
      <c r="J169" s="197"/>
      <c r="K169" s="76" t="str">
        <f>NOV!$M$17</f>
        <v/>
      </c>
      <c r="M169" s="70">
        <v>43451</v>
      </c>
      <c r="N169" s="71" t="str">
        <f>IFERROR(VLOOKUP(O169,Rates!$B$2:$O$451,14,FALSE),"")</f>
        <v/>
      </c>
      <c r="O169" s="196" t="str">
        <f>DEC!$Q$16</f>
        <v/>
      </c>
      <c r="P169" s="197"/>
      <c r="Q169" s="76" t="str">
        <f>DEC!$S$17</f>
        <v/>
      </c>
    </row>
    <row r="170" spans="1:17" ht="15" customHeight="1" thickBot="1" x14ac:dyDescent="0.25">
      <c r="A170" s="72">
        <v>43391</v>
      </c>
      <c r="B170" s="83" t="str">
        <f>IFERROR(VLOOKUP(C170,Rates!$B$2:$O$451,14,FALSE),"")</f>
        <v/>
      </c>
      <c r="C170" s="198" t="str">
        <f>OCT!$E$20</f>
        <v/>
      </c>
      <c r="D170" s="199"/>
      <c r="E170" s="77" t="str">
        <f>OCT!$G$21</f>
        <v/>
      </c>
      <c r="G170" s="72">
        <v>43422</v>
      </c>
      <c r="H170" s="83" t="str">
        <f>IFERROR(VLOOKUP(I170,Rates!$B$2:$O$451,14,FALSE),"")</f>
        <v/>
      </c>
      <c r="I170" s="198" t="str">
        <f>NOV!$N$16</f>
        <v/>
      </c>
      <c r="J170" s="199"/>
      <c r="K170" s="77" t="str">
        <f>NOV!$P$17</f>
        <v/>
      </c>
      <c r="M170" s="72">
        <v>43452</v>
      </c>
      <c r="N170" s="83" t="str">
        <f>IFERROR(VLOOKUP(O170,Rates!$B$2:$O$451,14,FALSE),"")</f>
        <v/>
      </c>
      <c r="O170" s="198" t="str">
        <f>DEC!$T$16</f>
        <v/>
      </c>
      <c r="P170" s="199"/>
      <c r="Q170" s="77" t="str">
        <f>DEC!$V$17</f>
        <v/>
      </c>
    </row>
    <row r="171" spans="1:17" ht="15" customHeight="1" thickBot="1" x14ac:dyDescent="0.25">
      <c r="A171" s="70">
        <v>43392</v>
      </c>
      <c r="B171" s="71" t="str">
        <f>IFERROR(VLOOKUP(C171,Rates!$B$2:$O$451,14,FALSE),"")</f>
        <v/>
      </c>
      <c r="C171" s="196" t="str">
        <f>OCT!$H$20</f>
        <v/>
      </c>
      <c r="D171" s="197"/>
      <c r="E171" s="76" t="str">
        <f>OCT!$J$21</f>
        <v/>
      </c>
      <c r="G171" s="70">
        <v>43423</v>
      </c>
      <c r="H171" s="71" t="str">
        <f>IFERROR(VLOOKUP(I171,Rates!$B$2:$O$451,14,FALSE),"")</f>
        <v/>
      </c>
      <c r="I171" s="196" t="str">
        <f>NOV!$Q$16</f>
        <v/>
      </c>
      <c r="J171" s="197"/>
      <c r="K171" s="76" t="str">
        <f>NOV!$S$17</f>
        <v/>
      </c>
      <c r="M171" s="70">
        <v>43453</v>
      </c>
      <c r="N171" s="71" t="str">
        <f>IFERROR(VLOOKUP(O171,Rates!$B$2:$O$451,14,FALSE),"")</f>
        <v/>
      </c>
      <c r="O171" s="196" t="str">
        <f>DEC!$B$20</f>
        <v/>
      </c>
      <c r="P171" s="197"/>
      <c r="Q171" s="76" t="str">
        <f>DEC!$D$21</f>
        <v/>
      </c>
    </row>
    <row r="172" spans="1:17" ht="15" customHeight="1" thickBot="1" x14ac:dyDescent="0.25">
      <c r="A172" s="72">
        <v>43393</v>
      </c>
      <c r="B172" s="83" t="str">
        <f>IFERROR(VLOOKUP(C172,Rates!$B$2:$O$451,14,FALSE),"")</f>
        <v/>
      </c>
      <c r="C172" s="198" t="str">
        <f>OCT!$K$20</f>
        <v/>
      </c>
      <c r="D172" s="199"/>
      <c r="E172" s="77" t="str">
        <f>OCT!$M$21</f>
        <v/>
      </c>
      <c r="G172" s="72">
        <v>43424</v>
      </c>
      <c r="H172" s="83" t="str">
        <f>IFERROR(VLOOKUP(I172,Rates!$B$2:$O$451,14,FALSE),"")</f>
        <v/>
      </c>
      <c r="I172" s="198" t="str">
        <f>NOV!$T$16</f>
        <v/>
      </c>
      <c r="J172" s="199"/>
      <c r="K172" s="77" t="str">
        <f>NOV!$V$17</f>
        <v/>
      </c>
      <c r="M172" s="72">
        <v>43454</v>
      </c>
      <c r="N172" s="83" t="str">
        <f>IFERROR(VLOOKUP(O172,Rates!$B$2:$O$451,14,FALSE),"")</f>
        <v/>
      </c>
      <c r="O172" s="198" t="str">
        <f>DEC!$E$20</f>
        <v/>
      </c>
      <c r="P172" s="199"/>
      <c r="Q172" s="77" t="str">
        <f>DEC!$G$21</f>
        <v/>
      </c>
    </row>
    <row r="173" spans="1:17" ht="15" customHeight="1" thickBot="1" x14ac:dyDescent="0.25">
      <c r="A173" s="70">
        <v>43394</v>
      </c>
      <c r="B173" s="71" t="str">
        <f>IFERROR(VLOOKUP(C173,Rates!$B$2:$O$451,14,FALSE),"")</f>
        <v/>
      </c>
      <c r="C173" s="196" t="str">
        <f>OCT!$N$20</f>
        <v/>
      </c>
      <c r="D173" s="197"/>
      <c r="E173" s="76" t="str">
        <f>OCT!$P$21</f>
        <v/>
      </c>
      <c r="G173" s="70">
        <v>43425</v>
      </c>
      <c r="H173" s="71" t="str">
        <f>IFERROR(VLOOKUP(I173,Rates!$B$2:$O$451,14,FALSE),"")</f>
        <v/>
      </c>
      <c r="I173" s="196" t="str">
        <f>NOV!$B$20</f>
        <v/>
      </c>
      <c r="J173" s="197"/>
      <c r="K173" s="76" t="str">
        <f>NOV!$D$21</f>
        <v/>
      </c>
      <c r="M173" s="70">
        <v>43455</v>
      </c>
      <c r="N173" s="71" t="str">
        <f>IFERROR(VLOOKUP(O173,Rates!$B$2:$O$451,14,FALSE),"")</f>
        <v/>
      </c>
      <c r="O173" s="196" t="str">
        <f>DEC!$H$20</f>
        <v/>
      </c>
      <c r="P173" s="197"/>
      <c r="Q173" s="76" t="str">
        <f>DEC!$J$21</f>
        <v/>
      </c>
    </row>
    <row r="174" spans="1:17" ht="15" customHeight="1" thickBot="1" x14ac:dyDescent="0.25">
      <c r="A174" s="72">
        <v>43395</v>
      </c>
      <c r="B174" s="83" t="str">
        <f>IFERROR(VLOOKUP(C174,Rates!$B$2:$O$451,14,FALSE),"")</f>
        <v/>
      </c>
      <c r="C174" s="198" t="str">
        <f>OCT!$Q$20</f>
        <v/>
      </c>
      <c r="D174" s="199"/>
      <c r="E174" s="77" t="str">
        <f>OCT!$S$21</f>
        <v/>
      </c>
      <c r="G174" s="72">
        <v>43426</v>
      </c>
      <c r="H174" s="83" t="str">
        <f>IFERROR(VLOOKUP(I174,Rates!$B$2:$O$451,14,FALSE),"")</f>
        <v/>
      </c>
      <c r="I174" s="198" t="str">
        <f>NOV!$E$20</f>
        <v/>
      </c>
      <c r="J174" s="199"/>
      <c r="K174" s="77" t="str">
        <f>NOV!$G$21</f>
        <v/>
      </c>
      <c r="M174" s="72">
        <v>43456</v>
      </c>
      <c r="N174" s="83" t="str">
        <f>IFERROR(VLOOKUP(O174,Rates!$B$2:$O$451,14,FALSE),"")</f>
        <v/>
      </c>
      <c r="O174" s="198" t="str">
        <f>DEC!$K$20</f>
        <v/>
      </c>
      <c r="P174" s="199"/>
      <c r="Q174" s="77" t="str">
        <f>DEC!$M$21</f>
        <v/>
      </c>
    </row>
    <row r="175" spans="1:17" ht="15" customHeight="1" thickBot="1" x14ac:dyDescent="0.25">
      <c r="A175" s="70">
        <v>43396</v>
      </c>
      <c r="B175" s="71" t="str">
        <f>IFERROR(VLOOKUP(C175,Rates!$B$2:$O$451,14,FALSE),"")</f>
        <v/>
      </c>
      <c r="C175" s="196" t="str">
        <f>OCT!$T$20</f>
        <v/>
      </c>
      <c r="D175" s="197"/>
      <c r="E175" s="76" t="str">
        <f>OCT!$V$21</f>
        <v/>
      </c>
      <c r="G175" s="70">
        <v>43427</v>
      </c>
      <c r="H175" s="71" t="str">
        <f>IFERROR(VLOOKUP(I175,Rates!$B$2:$O$451,14,FALSE),"")</f>
        <v/>
      </c>
      <c r="I175" s="196" t="str">
        <f>NOV!$H$20</f>
        <v/>
      </c>
      <c r="J175" s="197"/>
      <c r="K175" s="76" t="str">
        <f>NOV!$J$21</f>
        <v/>
      </c>
      <c r="M175" s="70">
        <v>43457</v>
      </c>
      <c r="N175" s="71" t="str">
        <f>IFERROR(VLOOKUP(O175,Rates!$B$2:$O$451,14,FALSE),"")</f>
        <v/>
      </c>
      <c r="O175" s="196" t="str">
        <f>DEC!$N$20</f>
        <v/>
      </c>
      <c r="P175" s="197"/>
      <c r="Q175" s="76" t="str">
        <f>DEC!$P$21</f>
        <v/>
      </c>
    </row>
    <row r="176" spans="1:17" ht="15" customHeight="1" thickBot="1" x14ac:dyDescent="0.25">
      <c r="A176" s="72">
        <v>43397</v>
      </c>
      <c r="B176" s="83" t="str">
        <f>IFERROR(VLOOKUP(C176,Rates!$B$2:$O$451,14,FALSE),"")</f>
        <v/>
      </c>
      <c r="C176" s="198" t="str">
        <f>OCT!$B$24</f>
        <v/>
      </c>
      <c r="D176" s="199"/>
      <c r="E176" s="77" t="str">
        <f>OCT!$D$25</f>
        <v/>
      </c>
      <c r="G176" s="72">
        <v>43428</v>
      </c>
      <c r="H176" s="83" t="str">
        <f>IFERROR(VLOOKUP(I176,Rates!$B$2:$O$451,14,FALSE),"")</f>
        <v/>
      </c>
      <c r="I176" s="198" t="str">
        <f>NOV!$K$20</f>
        <v/>
      </c>
      <c r="J176" s="199"/>
      <c r="K176" s="77" t="str">
        <f>NOV!$M$21</f>
        <v/>
      </c>
      <c r="M176" s="72">
        <v>43458</v>
      </c>
      <c r="N176" s="83" t="str">
        <f>IFERROR(VLOOKUP(O176,Rates!$B$2:$O$451,14,FALSE),"")</f>
        <v/>
      </c>
      <c r="O176" s="198" t="str">
        <f>DEC!$Q$20</f>
        <v/>
      </c>
      <c r="P176" s="199"/>
      <c r="Q176" s="77" t="str">
        <f>DEC!$S$21</f>
        <v/>
      </c>
    </row>
    <row r="177" spans="1:17" ht="15" customHeight="1" thickBot="1" x14ac:dyDescent="0.25">
      <c r="A177" s="70">
        <v>43398</v>
      </c>
      <c r="B177" s="71" t="str">
        <f>IFERROR(VLOOKUP(C177,Rates!$B$2:$O$451,14,FALSE),"")</f>
        <v/>
      </c>
      <c r="C177" s="196" t="str">
        <f>OCT!$E$24</f>
        <v/>
      </c>
      <c r="D177" s="197"/>
      <c r="E177" s="76" t="str">
        <f>OCT!$G$25</f>
        <v/>
      </c>
      <c r="G177" s="70">
        <v>43429</v>
      </c>
      <c r="H177" s="71" t="str">
        <f>IFERROR(VLOOKUP(I177,Rates!$B$2:$O$451,14,FALSE),"")</f>
        <v/>
      </c>
      <c r="I177" s="196" t="str">
        <f>NOV!$N$20</f>
        <v/>
      </c>
      <c r="J177" s="197"/>
      <c r="K177" s="76" t="str">
        <f>NOV!$P$21</f>
        <v/>
      </c>
      <c r="M177" s="70">
        <v>43459</v>
      </c>
      <c r="N177" s="71" t="str">
        <f>IFERROR(VLOOKUP(O177,Rates!$B$2:$O$451,14,FALSE),"")</f>
        <v/>
      </c>
      <c r="O177" s="196" t="str">
        <f>DEC!$T$20</f>
        <v/>
      </c>
      <c r="P177" s="197"/>
      <c r="Q177" s="76" t="str">
        <f>DEC!$V$21</f>
        <v/>
      </c>
    </row>
    <row r="178" spans="1:17" ht="15" customHeight="1" thickBot="1" x14ac:dyDescent="0.25">
      <c r="A178" s="72">
        <v>43399</v>
      </c>
      <c r="B178" s="83" t="str">
        <f>IFERROR(VLOOKUP(C178,Rates!$B$2:$O$451,14,FALSE),"")</f>
        <v/>
      </c>
      <c r="C178" s="198" t="str">
        <f>OCT!$H$24</f>
        <v/>
      </c>
      <c r="D178" s="199"/>
      <c r="E178" s="77" t="str">
        <f>OCT!$J$25</f>
        <v/>
      </c>
      <c r="G178" s="72">
        <v>43430</v>
      </c>
      <c r="H178" s="83" t="str">
        <f>IFERROR(VLOOKUP(I178,Rates!$B$2:$O$451,14,FALSE),"")</f>
        <v/>
      </c>
      <c r="I178" s="198" t="str">
        <f>NOV!$Q$20</f>
        <v/>
      </c>
      <c r="J178" s="199"/>
      <c r="K178" s="77" t="str">
        <f>NOV!$S$21</f>
        <v/>
      </c>
      <c r="M178" s="72">
        <v>43460</v>
      </c>
      <c r="N178" s="83" t="str">
        <f>IFERROR(VLOOKUP(O178,Rates!$B$2:$O$451,14,FALSE),"")</f>
        <v/>
      </c>
      <c r="O178" s="198" t="str">
        <f>DEC!$B$24</f>
        <v/>
      </c>
      <c r="P178" s="199"/>
      <c r="Q178" s="77" t="str">
        <f>DEC!$D$25</f>
        <v/>
      </c>
    </row>
    <row r="179" spans="1:17" ht="15" customHeight="1" thickBot="1" x14ac:dyDescent="0.25">
      <c r="A179" s="70">
        <v>43400</v>
      </c>
      <c r="B179" s="71" t="str">
        <f>IFERROR(VLOOKUP(C179,Rates!$B$2:$O$451,14,FALSE),"")</f>
        <v/>
      </c>
      <c r="C179" s="196" t="str">
        <f>OCT!$K$24</f>
        <v/>
      </c>
      <c r="D179" s="197"/>
      <c r="E179" s="76" t="str">
        <f>OCT!$M$25</f>
        <v/>
      </c>
      <c r="G179" s="70">
        <v>43431</v>
      </c>
      <c r="H179" s="71" t="str">
        <f>IFERROR(VLOOKUP(I179,Rates!$B$2:$O$451,14,FALSE),"")</f>
        <v/>
      </c>
      <c r="I179" s="196" t="str">
        <f>NOV!$T$20</f>
        <v/>
      </c>
      <c r="J179" s="197"/>
      <c r="K179" s="76" t="str">
        <f>NOV!$V$21</f>
        <v/>
      </c>
      <c r="M179" s="70">
        <v>43461</v>
      </c>
      <c r="N179" s="71" t="str">
        <f>IFERROR(VLOOKUP(O179,Rates!$B$2:$O$451,14,FALSE),"")</f>
        <v/>
      </c>
      <c r="O179" s="196" t="str">
        <f>DEC!$E$24</f>
        <v/>
      </c>
      <c r="P179" s="197"/>
      <c r="Q179" s="76" t="str">
        <f>DEC!$G$25</f>
        <v/>
      </c>
    </row>
    <row r="180" spans="1:17" ht="15" customHeight="1" thickBot="1" x14ac:dyDescent="0.25">
      <c r="A180" s="72">
        <v>43401</v>
      </c>
      <c r="B180" s="83" t="str">
        <f>IFERROR(VLOOKUP(C180,Rates!$B$2:$O$451,14,FALSE),"")</f>
        <v/>
      </c>
      <c r="C180" s="198" t="str">
        <f>OCT!$N$24</f>
        <v/>
      </c>
      <c r="D180" s="199"/>
      <c r="E180" s="77" t="str">
        <f>OCT!$P$25</f>
        <v/>
      </c>
      <c r="G180" s="72">
        <v>43432</v>
      </c>
      <c r="H180" s="83" t="str">
        <f>IFERROR(VLOOKUP(I180,Rates!$B$2:$O$451,14,FALSE),"")</f>
        <v/>
      </c>
      <c r="I180" s="198" t="str">
        <f>NOV!$B$24</f>
        <v/>
      </c>
      <c r="J180" s="199"/>
      <c r="K180" s="77" t="str">
        <f>NOV!$D$25</f>
        <v/>
      </c>
      <c r="M180" s="72">
        <v>43462</v>
      </c>
      <c r="N180" s="83" t="str">
        <f>IFERROR(VLOOKUP(O180,Rates!$B$2:$O$451,14,FALSE),"")</f>
        <v/>
      </c>
      <c r="O180" s="198" t="str">
        <f>DEC!$H$24</f>
        <v/>
      </c>
      <c r="P180" s="199"/>
      <c r="Q180" s="77" t="str">
        <f>DEC!$J$25</f>
        <v/>
      </c>
    </row>
    <row r="181" spans="1:17" ht="15" customHeight="1" thickBot="1" x14ac:dyDescent="0.25">
      <c r="A181" s="70">
        <v>43402</v>
      </c>
      <c r="B181" s="71" t="str">
        <f>IFERROR(VLOOKUP(C181,Rates!$B$2:$O$451,14,FALSE),"")</f>
        <v/>
      </c>
      <c r="C181" s="196" t="str">
        <f>OCT!$Q$24</f>
        <v/>
      </c>
      <c r="D181" s="197"/>
      <c r="E181" s="76" t="str">
        <f>OCT!$S$25</f>
        <v/>
      </c>
      <c r="G181" s="70">
        <v>43433</v>
      </c>
      <c r="H181" s="71" t="str">
        <f>IFERROR(VLOOKUP(I181,Rates!$B$2:$O$451,14,FALSE),"")</f>
        <v/>
      </c>
      <c r="I181" s="196" t="str">
        <f>NOV!$E$24</f>
        <v/>
      </c>
      <c r="J181" s="197"/>
      <c r="K181" s="76" t="str">
        <f>NOV!$G$25</f>
        <v/>
      </c>
      <c r="M181" s="70">
        <v>43463</v>
      </c>
      <c r="N181" s="71" t="str">
        <f>IFERROR(VLOOKUP(O181,Rates!$B$2:$O$451,14,FALSE),"")</f>
        <v/>
      </c>
      <c r="O181" s="196" t="str">
        <f>DEC!$K$24</f>
        <v/>
      </c>
      <c r="P181" s="197"/>
      <c r="Q181" s="76" t="str">
        <f>DEC!$M$25</f>
        <v/>
      </c>
    </row>
    <row r="182" spans="1:17" ht="15" customHeight="1" thickBot="1" x14ac:dyDescent="0.25">
      <c r="A182" s="72">
        <v>43403</v>
      </c>
      <c r="B182" s="83" t="str">
        <f>IFERROR(VLOOKUP(C182,Rates!$B$2:$O$451,14,FALSE),"")</f>
        <v/>
      </c>
      <c r="C182" s="198" t="str">
        <f>OCT!$T$24</f>
        <v/>
      </c>
      <c r="D182" s="199"/>
      <c r="E182" s="77" t="str">
        <f>OCT!$V$25</f>
        <v/>
      </c>
      <c r="G182" s="72">
        <v>43434</v>
      </c>
      <c r="H182" s="83" t="str">
        <f>IFERROR(VLOOKUP(I182,Rates!$B$2:$O$451,14,FALSE),"")</f>
        <v/>
      </c>
      <c r="I182" s="198" t="str">
        <f>NOV!$H$24</f>
        <v/>
      </c>
      <c r="J182" s="199"/>
      <c r="K182" s="77" t="str">
        <f>NOV!$J$25</f>
        <v/>
      </c>
      <c r="M182" s="72">
        <v>43464</v>
      </c>
      <c r="N182" s="83" t="str">
        <f>IFERROR(VLOOKUP(O182,Rates!$B$2:$O$451,14,FALSE),"")</f>
        <v/>
      </c>
      <c r="O182" s="198" t="str">
        <f>DEC!$N$24</f>
        <v/>
      </c>
      <c r="P182" s="199"/>
      <c r="Q182" s="77" t="str">
        <f>DEC!$P$25</f>
        <v/>
      </c>
    </row>
    <row r="183" spans="1:17" ht="15" customHeight="1" thickBot="1" x14ac:dyDescent="0.25">
      <c r="A183" s="70">
        <v>43404</v>
      </c>
      <c r="B183" s="71" t="str">
        <f>IFERROR(VLOOKUP(C183,Rates!$B$2:$O$451,14,FALSE),"")</f>
        <v/>
      </c>
      <c r="C183" s="196" t="str">
        <f>OCT!$B$28</f>
        <v/>
      </c>
      <c r="D183" s="197"/>
      <c r="E183" s="76" t="str">
        <f>OCT!$D$29</f>
        <v/>
      </c>
      <c r="G183" s="200" t="s">
        <v>800</v>
      </c>
      <c r="H183" s="201"/>
      <c r="I183" s="201"/>
      <c r="J183" s="202">
        <f>NOV!U1</f>
        <v>0</v>
      </c>
      <c r="K183" s="203"/>
      <c r="M183" s="70">
        <v>43465</v>
      </c>
      <c r="N183" s="71" t="str">
        <f>IFERROR(VLOOKUP(O183,Rates!$B$2:$O$451,14,FALSE),"")</f>
        <v/>
      </c>
      <c r="O183" s="196" t="str">
        <f>DEC!$Q$24</f>
        <v/>
      </c>
      <c r="P183" s="197"/>
      <c r="Q183" s="76" t="str">
        <f>DEC!$S$25</f>
        <v/>
      </c>
    </row>
    <row r="184" spans="1:17" ht="15" customHeight="1" thickBot="1" x14ac:dyDescent="0.25">
      <c r="A184" s="200" t="s">
        <v>799</v>
      </c>
      <c r="B184" s="201"/>
      <c r="C184" s="201"/>
      <c r="D184" s="202">
        <f>OCT!U1</f>
        <v>0</v>
      </c>
      <c r="E184" s="203"/>
      <c r="M184" s="200" t="s">
        <v>801</v>
      </c>
      <c r="N184" s="201"/>
      <c r="O184" s="201"/>
      <c r="P184" s="202">
        <f>DEC!U1</f>
        <v>0</v>
      </c>
      <c r="Q184" s="203"/>
    </row>
    <row r="189" spans="1:17" x14ac:dyDescent="0.2">
      <c r="O189" s="192" t="s">
        <v>780</v>
      </c>
      <c r="P189" s="192"/>
      <c r="Q189" s="192"/>
    </row>
  </sheetData>
  <sheetProtection algorithmName="SHA-512" hashValue="5W7ivqtFY2MVHwrhBml1XUvQhlZpAqQ1X8Cqd8kyHKJLRuZf4zSUqL7xK9U3RKpTA+p2NNvfCW9I88YrNsaLXQ==" saltValue="XPirCSSlAF2VW0OBkpXrSA==" spinCount="100000" sheet="1" selectLockedCells="1"/>
  <protectedRanges>
    <protectedRange sqref="H6:L7" name="Range1"/>
  </protectedRanges>
  <mergeCells count="388">
    <mergeCell ref="I38:J38"/>
    <mergeCell ref="O23:P23"/>
    <mergeCell ref="O25:P25"/>
    <mergeCell ref="O27:P27"/>
    <mergeCell ref="O26:P26"/>
    <mergeCell ref="G183:I183"/>
    <mergeCell ref="J183:K183"/>
    <mergeCell ref="I135:J135"/>
    <mergeCell ref="G136:I136"/>
    <mergeCell ref="J136:K136"/>
    <mergeCell ref="G151:K151"/>
    <mergeCell ref="I181:J181"/>
    <mergeCell ref="I182:J182"/>
    <mergeCell ref="O96:Q96"/>
    <mergeCell ref="O144:Q144"/>
    <mergeCell ref="I172:J172"/>
    <mergeCell ref="I173:J173"/>
    <mergeCell ref="I166:J166"/>
    <mergeCell ref="I167:J167"/>
    <mergeCell ref="I160:J160"/>
    <mergeCell ref="I161:J161"/>
    <mergeCell ref="I154:J154"/>
    <mergeCell ref="I155:J155"/>
    <mergeCell ref="O69:P69"/>
    <mergeCell ref="O189:Q189"/>
    <mergeCell ref="G55:K55"/>
    <mergeCell ref="I85:J85"/>
    <mergeCell ref="I86:J86"/>
    <mergeCell ref="I87:J87"/>
    <mergeCell ref="G88:I88"/>
    <mergeCell ref="J88:K88"/>
    <mergeCell ref="G103:K103"/>
    <mergeCell ref="I176:J176"/>
    <mergeCell ref="I177:J177"/>
    <mergeCell ref="I119:J119"/>
    <mergeCell ref="I115:J115"/>
    <mergeCell ref="I111:J111"/>
    <mergeCell ref="I107:J107"/>
    <mergeCell ref="N100:Q100"/>
    <mergeCell ref="O73:P73"/>
    <mergeCell ref="O62:P62"/>
    <mergeCell ref="O63:P63"/>
    <mergeCell ref="O74:P74"/>
    <mergeCell ref="O75:P75"/>
    <mergeCell ref="O76:P76"/>
    <mergeCell ref="O77:P77"/>
    <mergeCell ref="O78:P78"/>
    <mergeCell ref="O79:P79"/>
    <mergeCell ref="C183:D183"/>
    <mergeCell ref="I180:J180"/>
    <mergeCell ref="O183:P183"/>
    <mergeCell ref="A184:C184"/>
    <mergeCell ref="D184:E184"/>
    <mergeCell ref="M184:O184"/>
    <mergeCell ref="P184:Q184"/>
    <mergeCell ref="C181:D181"/>
    <mergeCell ref="I178:J178"/>
    <mergeCell ref="O181:P181"/>
    <mergeCell ref="C182:D182"/>
    <mergeCell ref="I179:J179"/>
    <mergeCell ref="O182:P182"/>
    <mergeCell ref="C179:D179"/>
    <mergeCell ref="O179:P179"/>
    <mergeCell ref="C180:D180"/>
    <mergeCell ref="O180:P180"/>
    <mergeCell ref="C177:D177"/>
    <mergeCell ref="I174:J174"/>
    <mergeCell ref="O177:P177"/>
    <mergeCell ref="C178:D178"/>
    <mergeCell ref="I175:J175"/>
    <mergeCell ref="O178:P178"/>
    <mergeCell ref="C175:D175"/>
    <mergeCell ref="O175:P175"/>
    <mergeCell ref="C176:D176"/>
    <mergeCell ref="O176:P176"/>
    <mergeCell ref="C173:D173"/>
    <mergeCell ref="I170:J170"/>
    <mergeCell ref="O173:P173"/>
    <mergeCell ref="C174:D174"/>
    <mergeCell ref="I171:J171"/>
    <mergeCell ref="O174:P174"/>
    <mergeCell ref="C171:D171"/>
    <mergeCell ref="I168:J168"/>
    <mergeCell ref="O171:P171"/>
    <mergeCell ref="C172:D172"/>
    <mergeCell ref="I169:J169"/>
    <mergeCell ref="O172:P172"/>
    <mergeCell ref="C169:D169"/>
    <mergeCell ref="O169:P169"/>
    <mergeCell ref="C170:D170"/>
    <mergeCell ref="O170:P170"/>
    <mergeCell ref="C167:D167"/>
    <mergeCell ref="I164:J164"/>
    <mergeCell ref="O167:P167"/>
    <mergeCell ref="C168:D168"/>
    <mergeCell ref="I165:J165"/>
    <mergeCell ref="O168:P168"/>
    <mergeCell ref="C165:D165"/>
    <mergeCell ref="I162:J162"/>
    <mergeCell ref="O165:P165"/>
    <mergeCell ref="C166:D166"/>
    <mergeCell ref="I163:J163"/>
    <mergeCell ref="O166:P166"/>
    <mergeCell ref="C163:D163"/>
    <mergeCell ref="O163:P163"/>
    <mergeCell ref="C164:D164"/>
    <mergeCell ref="O164:P164"/>
    <mergeCell ref="C161:D161"/>
    <mergeCell ref="I158:J158"/>
    <mergeCell ref="O161:P161"/>
    <mergeCell ref="C162:D162"/>
    <mergeCell ref="I159:J159"/>
    <mergeCell ref="O162:P162"/>
    <mergeCell ref="C159:D159"/>
    <mergeCell ref="I156:J156"/>
    <mergeCell ref="O159:P159"/>
    <mergeCell ref="C160:D160"/>
    <mergeCell ref="I157:J157"/>
    <mergeCell ref="O160:P160"/>
    <mergeCell ref="C157:D157"/>
    <mergeCell ref="O157:P157"/>
    <mergeCell ref="C158:D158"/>
    <mergeCell ref="O158:P158"/>
    <mergeCell ref="C155:D155"/>
    <mergeCell ref="I152:J152"/>
    <mergeCell ref="O155:P155"/>
    <mergeCell ref="C156:D156"/>
    <mergeCell ref="I153:J153"/>
    <mergeCell ref="O156:P156"/>
    <mergeCell ref="C153:D153"/>
    <mergeCell ref="O153:P153"/>
    <mergeCell ref="C154:D154"/>
    <mergeCell ref="O154:P154"/>
    <mergeCell ref="A151:E151"/>
    <mergeCell ref="M151:Q151"/>
    <mergeCell ref="C152:D152"/>
    <mergeCell ref="O152:P152"/>
    <mergeCell ref="C135:D135"/>
    <mergeCell ref="I132:J132"/>
    <mergeCell ref="A136:C136"/>
    <mergeCell ref="D136:E136"/>
    <mergeCell ref="M135:O135"/>
    <mergeCell ref="P135:Q135"/>
    <mergeCell ref="I133:J133"/>
    <mergeCell ref="C133:D133"/>
    <mergeCell ref="O133:P133"/>
    <mergeCell ref="C134:D134"/>
    <mergeCell ref="O134:P134"/>
    <mergeCell ref="I134:J134"/>
    <mergeCell ref="N147:Q147"/>
    <mergeCell ref="N148:Q148"/>
    <mergeCell ref="C131:D131"/>
    <mergeCell ref="I128:J128"/>
    <mergeCell ref="O131:P131"/>
    <mergeCell ref="C132:D132"/>
    <mergeCell ref="I129:J129"/>
    <mergeCell ref="O132:P132"/>
    <mergeCell ref="C129:D129"/>
    <mergeCell ref="I126:J126"/>
    <mergeCell ref="O129:P129"/>
    <mergeCell ref="C130:D130"/>
    <mergeCell ref="I127:J127"/>
    <mergeCell ref="O130:P130"/>
    <mergeCell ref="C127:D127"/>
    <mergeCell ref="O127:P127"/>
    <mergeCell ref="C128:D128"/>
    <mergeCell ref="O128:P128"/>
    <mergeCell ref="I130:J130"/>
    <mergeCell ref="I131:J131"/>
    <mergeCell ref="C125:D125"/>
    <mergeCell ref="I122:J122"/>
    <mergeCell ref="O125:P125"/>
    <mergeCell ref="C126:D126"/>
    <mergeCell ref="I123:J123"/>
    <mergeCell ref="O126:P126"/>
    <mergeCell ref="C123:D123"/>
    <mergeCell ref="I120:J120"/>
    <mergeCell ref="O123:P123"/>
    <mergeCell ref="C124:D124"/>
    <mergeCell ref="I121:J121"/>
    <mergeCell ref="O124:P124"/>
    <mergeCell ref="C121:D121"/>
    <mergeCell ref="O121:P121"/>
    <mergeCell ref="C122:D122"/>
    <mergeCell ref="O122:P122"/>
    <mergeCell ref="I124:J124"/>
    <mergeCell ref="I125:J125"/>
    <mergeCell ref="C119:D119"/>
    <mergeCell ref="I116:J116"/>
    <mergeCell ref="O119:P119"/>
    <mergeCell ref="C120:D120"/>
    <mergeCell ref="I117:J117"/>
    <mergeCell ref="O120:P120"/>
    <mergeCell ref="C117:D117"/>
    <mergeCell ref="O117:P117"/>
    <mergeCell ref="C118:D118"/>
    <mergeCell ref="O118:P118"/>
    <mergeCell ref="C115:D115"/>
    <mergeCell ref="I112:J112"/>
    <mergeCell ref="O115:P115"/>
    <mergeCell ref="C116:D116"/>
    <mergeCell ref="I113:J113"/>
    <mergeCell ref="O116:P116"/>
    <mergeCell ref="C113:D113"/>
    <mergeCell ref="I118:J118"/>
    <mergeCell ref="O113:P113"/>
    <mergeCell ref="C114:D114"/>
    <mergeCell ref="O114:P114"/>
    <mergeCell ref="C111:D111"/>
    <mergeCell ref="I108:J108"/>
    <mergeCell ref="O111:P111"/>
    <mergeCell ref="C112:D112"/>
    <mergeCell ref="I109:J109"/>
    <mergeCell ref="O112:P112"/>
    <mergeCell ref="C109:D109"/>
    <mergeCell ref="I114:J114"/>
    <mergeCell ref="O109:P109"/>
    <mergeCell ref="C110:D110"/>
    <mergeCell ref="O110:P110"/>
    <mergeCell ref="I110:J110"/>
    <mergeCell ref="C107:D107"/>
    <mergeCell ref="I104:J104"/>
    <mergeCell ref="O107:P107"/>
    <mergeCell ref="C108:D108"/>
    <mergeCell ref="I105:J105"/>
    <mergeCell ref="O108:P108"/>
    <mergeCell ref="C105:D105"/>
    <mergeCell ref="O105:P105"/>
    <mergeCell ref="C106:D106"/>
    <mergeCell ref="O106:P106"/>
    <mergeCell ref="C104:D104"/>
    <mergeCell ref="O104:P104"/>
    <mergeCell ref="I106:J106"/>
    <mergeCell ref="A103:E103"/>
    <mergeCell ref="M103:Q103"/>
    <mergeCell ref="O86:P86"/>
    <mergeCell ref="M87:O87"/>
    <mergeCell ref="P87:Q87"/>
    <mergeCell ref="O80:P80"/>
    <mergeCell ref="O81:P81"/>
    <mergeCell ref="O82:P82"/>
    <mergeCell ref="O83:P83"/>
    <mergeCell ref="O84:P84"/>
    <mergeCell ref="O85:P85"/>
    <mergeCell ref="I84:J84"/>
    <mergeCell ref="I80:J80"/>
    <mergeCell ref="I81:J81"/>
    <mergeCell ref="I82:J82"/>
    <mergeCell ref="I83:J83"/>
    <mergeCell ref="N99:Q99"/>
    <mergeCell ref="O70:P70"/>
    <mergeCell ref="O71:P71"/>
    <mergeCell ref="O72:P72"/>
    <mergeCell ref="I39:J39"/>
    <mergeCell ref="I40:J40"/>
    <mergeCell ref="O67:P67"/>
    <mergeCell ref="I72:J72"/>
    <mergeCell ref="I41:J41"/>
    <mergeCell ref="I42:J42"/>
    <mergeCell ref="G44:I44"/>
    <mergeCell ref="J44:K44"/>
    <mergeCell ref="O68:P68"/>
    <mergeCell ref="O64:P64"/>
    <mergeCell ref="O65:P65"/>
    <mergeCell ref="O66:P66"/>
    <mergeCell ref="G43:I43"/>
    <mergeCell ref="J43:K43"/>
    <mergeCell ref="I73:J73"/>
    <mergeCell ref="I69:J69"/>
    <mergeCell ref="I70:J70"/>
    <mergeCell ref="I71:J71"/>
    <mergeCell ref="I60:J60"/>
    <mergeCell ref="I61:J61"/>
    <mergeCell ref="I62:J62"/>
    <mergeCell ref="I63:J63"/>
    <mergeCell ref="I64:J64"/>
    <mergeCell ref="I65:J65"/>
    <mergeCell ref="I76:J76"/>
    <mergeCell ref="I77:J77"/>
    <mergeCell ref="A87:C87"/>
    <mergeCell ref="D87:E87"/>
    <mergeCell ref="I56:J56"/>
    <mergeCell ref="I57:J57"/>
    <mergeCell ref="I58:J58"/>
    <mergeCell ref="I59:J59"/>
    <mergeCell ref="C82:D82"/>
    <mergeCell ref="C83:D83"/>
    <mergeCell ref="C84:D84"/>
    <mergeCell ref="C85:D85"/>
    <mergeCell ref="C86:D86"/>
    <mergeCell ref="C76:D76"/>
    <mergeCell ref="C77:D77"/>
    <mergeCell ref="C78:D78"/>
    <mergeCell ref="C79:D79"/>
    <mergeCell ref="C80:D80"/>
    <mergeCell ref="C81:D81"/>
    <mergeCell ref="C70:D70"/>
    <mergeCell ref="C71:D71"/>
    <mergeCell ref="C72:D72"/>
    <mergeCell ref="I78:J78"/>
    <mergeCell ref="I79:J79"/>
    <mergeCell ref="C63:D63"/>
    <mergeCell ref="N51:Q51"/>
    <mergeCell ref="N52:Q52"/>
    <mergeCell ref="A55:E55"/>
    <mergeCell ref="C56:D56"/>
    <mergeCell ref="C57:D57"/>
    <mergeCell ref="C73:D73"/>
    <mergeCell ref="C74:D74"/>
    <mergeCell ref="C75:D75"/>
    <mergeCell ref="C64:D64"/>
    <mergeCell ref="C65:D65"/>
    <mergeCell ref="C66:D66"/>
    <mergeCell ref="C67:D67"/>
    <mergeCell ref="C68:D68"/>
    <mergeCell ref="C69:D69"/>
    <mergeCell ref="I74:J74"/>
    <mergeCell ref="I75:J75"/>
    <mergeCell ref="O58:P58"/>
    <mergeCell ref="O59:P59"/>
    <mergeCell ref="O60:P60"/>
    <mergeCell ref="O61:P61"/>
    <mergeCell ref="I66:J66"/>
    <mergeCell ref="I67:J67"/>
    <mergeCell ref="I68:J68"/>
    <mergeCell ref="C58:D58"/>
    <mergeCell ref="C59:D59"/>
    <mergeCell ref="C60:D60"/>
    <mergeCell ref="C61:D61"/>
    <mergeCell ref="C62:D62"/>
    <mergeCell ref="M46:O46"/>
    <mergeCell ref="P46:Q46"/>
    <mergeCell ref="M55:Q55"/>
    <mergeCell ref="O56:P56"/>
    <mergeCell ref="O57:P57"/>
    <mergeCell ref="A46:C46"/>
    <mergeCell ref="D46:E46"/>
    <mergeCell ref="O48:Q48"/>
    <mergeCell ref="A9:Q11"/>
    <mergeCell ref="N2:Q2"/>
    <mergeCell ref="N3:Q3"/>
    <mergeCell ref="M6:Q7"/>
    <mergeCell ref="H6:L7"/>
    <mergeCell ref="C35:D35"/>
    <mergeCell ref="O21:P21"/>
    <mergeCell ref="O22:P22"/>
    <mergeCell ref="M13:Q13"/>
    <mergeCell ref="O14:P14"/>
    <mergeCell ref="O15:P15"/>
    <mergeCell ref="O16:P16"/>
    <mergeCell ref="O17:P17"/>
    <mergeCell ref="C18:D18"/>
    <mergeCell ref="C19:D19"/>
    <mergeCell ref="C20:D20"/>
    <mergeCell ref="C21:D21"/>
    <mergeCell ref="C22:D22"/>
    <mergeCell ref="C23:D23"/>
    <mergeCell ref="O18:P18"/>
    <mergeCell ref="O19:P19"/>
    <mergeCell ref="O20:P20"/>
    <mergeCell ref="C33:D33"/>
    <mergeCell ref="C34:D34"/>
    <mergeCell ref="C38:D38"/>
    <mergeCell ref="C45:D45"/>
    <mergeCell ref="C24:D24"/>
    <mergeCell ref="C25:D25"/>
    <mergeCell ref="C26:D26"/>
    <mergeCell ref="C27:D27"/>
    <mergeCell ref="C28:D28"/>
    <mergeCell ref="C29:D29"/>
    <mergeCell ref="C39:D39"/>
    <mergeCell ref="C40:D40"/>
    <mergeCell ref="C43:D43"/>
    <mergeCell ref="C42:D42"/>
    <mergeCell ref="C41:D41"/>
    <mergeCell ref="C44:D44"/>
    <mergeCell ref="C30:D30"/>
    <mergeCell ref="C31:D31"/>
    <mergeCell ref="C32:D32"/>
    <mergeCell ref="A13:E13"/>
    <mergeCell ref="C14:D14"/>
    <mergeCell ref="C15:D15"/>
    <mergeCell ref="C17:D17"/>
    <mergeCell ref="G13:K13"/>
    <mergeCell ref="I14:J14"/>
    <mergeCell ref="C16:D16"/>
    <mergeCell ref="C36:D36"/>
    <mergeCell ref="C37:D37"/>
  </mergeCells>
  <pageMargins left="0.25" right="0.25"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47628-916F-4670-A63E-68BBDD79EF30}">
  <dimension ref="A1:AF383"/>
  <sheetViews>
    <sheetView showGridLines="0" workbookViewId="0">
      <selection activeCell="C341" sqref="C341:N341"/>
    </sheetView>
  </sheetViews>
  <sheetFormatPr baseColWidth="10" defaultColWidth="8.83203125" defaultRowHeight="15" x14ac:dyDescent="0.2"/>
  <cols>
    <col min="1" max="10" width="11" customWidth="1"/>
    <col min="11" max="14" width="12" customWidth="1"/>
    <col min="16" max="31" width="9.1640625" style="1"/>
  </cols>
  <sheetData>
    <row r="1" spans="1:32" x14ac:dyDescent="0.2">
      <c r="A1" s="59" t="s">
        <v>275</v>
      </c>
      <c r="B1" s="59" t="s">
        <v>283</v>
      </c>
      <c r="C1" s="106" t="s">
        <v>1</v>
      </c>
      <c r="D1" s="106" t="s">
        <v>2</v>
      </c>
      <c r="E1" s="106" t="s">
        <v>3</v>
      </c>
      <c r="F1" s="106" t="s">
        <v>4</v>
      </c>
      <c r="G1" s="106" t="s">
        <v>5</v>
      </c>
      <c r="H1" s="106" t="s">
        <v>6</v>
      </c>
      <c r="I1" s="106" t="s">
        <v>7</v>
      </c>
      <c r="J1" s="106" t="s">
        <v>8</v>
      </c>
      <c r="K1" s="106" t="s">
        <v>9</v>
      </c>
      <c r="L1" s="106" t="s">
        <v>10</v>
      </c>
      <c r="M1" s="59" t="s">
        <v>11</v>
      </c>
      <c r="N1" s="59" t="s">
        <v>12</v>
      </c>
      <c r="O1" s="59" t="s">
        <v>812</v>
      </c>
    </row>
    <row r="2" spans="1:32" x14ac:dyDescent="0.2">
      <c r="A2" s="78" t="s">
        <v>553</v>
      </c>
      <c r="B2" s="78" t="s">
        <v>635</v>
      </c>
      <c r="C2" s="78">
        <v>108</v>
      </c>
      <c r="D2" s="78">
        <v>108</v>
      </c>
      <c r="E2" s="78">
        <v>108</v>
      </c>
      <c r="F2" s="78">
        <v>108</v>
      </c>
      <c r="G2" s="78">
        <v>108</v>
      </c>
      <c r="H2" s="78">
        <v>108</v>
      </c>
      <c r="I2" s="78">
        <v>108</v>
      </c>
      <c r="J2" s="78">
        <v>108</v>
      </c>
      <c r="K2" s="78">
        <v>108</v>
      </c>
      <c r="L2" s="78">
        <v>108</v>
      </c>
      <c r="M2" s="78">
        <v>108</v>
      </c>
      <c r="N2" s="78">
        <v>108</v>
      </c>
      <c r="O2" s="78" t="s">
        <v>553</v>
      </c>
    </row>
    <row r="3" spans="1:32" x14ac:dyDescent="0.2">
      <c r="A3" s="78" t="s">
        <v>549</v>
      </c>
      <c r="B3" s="78" t="s">
        <v>630</v>
      </c>
      <c r="C3" s="78">
        <v>61</v>
      </c>
      <c r="D3" s="78">
        <v>61</v>
      </c>
      <c r="E3" s="78">
        <v>61</v>
      </c>
      <c r="F3" s="78">
        <v>61</v>
      </c>
      <c r="G3" s="78">
        <v>61</v>
      </c>
      <c r="H3" s="78">
        <v>61</v>
      </c>
      <c r="I3" s="78">
        <v>61</v>
      </c>
      <c r="J3" s="78">
        <v>61</v>
      </c>
      <c r="K3" s="78">
        <v>61</v>
      </c>
      <c r="L3" s="78">
        <v>61</v>
      </c>
      <c r="M3" s="78">
        <v>61</v>
      </c>
      <c r="N3" s="78">
        <v>61</v>
      </c>
      <c r="O3" s="78" t="s">
        <v>549</v>
      </c>
    </row>
    <row r="4" spans="1:32" x14ac:dyDescent="0.2">
      <c r="A4" s="79" t="s">
        <v>13</v>
      </c>
      <c r="B4" s="79" t="s">
        <v>284</v>
      </c>
      <c r="C4" s="79">
        <v>66</v>
      </c>
      <c r="D4" s="79">
        <v>66</v>
      </c>
      <c r="E4" s="79">
        <v>66</v>
      </c>
      <c r="F4" s="79">
        <v>66</v>
      </c>
      <c r="G4" s="79">
        <v>66</v>
      </c>
      <c r="H4" s="79">
        <v>66</v>
      </c>
      <c r="I4" s="79">
        <v>66</v>
      </c>
      <c r="J4" s="79">
        <v>66</v>
      </c>
      <c r="K4" s="79">
        <v>66</v>
      </c>
      <c r="L4" s="79">
        <v>66</v>
      </c>
      <c r="M4" s="79">
        <v>66</v>
      </c>
      <c r="N4" s="79">
        <v>66</v>
      </c>
      <c r="O4" s="79" t="s">
        <v>13</v>
      </c>
      <c r="Q4" s="25"/>
      <c r="R4" s="24"/>
      <c r="S4" s="25"/>
      <c r="T4" s="25"/>
      <c r="U4" s="24"/>
      <c r="V4" s="25"/>
      <c r="W4" s="26"/>
    </row>
    <row r="5" spans="1:32" x14ac:dyDescent="0.2">
      <c r="A5" s="79" t="s">
        <v>14</v>
      </c>
      <c r="B5" s="79" t="s">
        <v>299</v>
      </c>
      <c r="C5" s="79">
        <v>61</v>
      </c>
      <c r="D5" s="79">
        <v>61</v>
      </c>
      <c r="E5" s="79">
        <v>61</v>
      </c>
      <c r="F5" s="79">
        <v>61</v>
      </c>
      <c r="G5" s="79">
        <v>61</v>
      </c>
      <c r="H5" s="79">
        <v>61</v>
      </c>
      <c r="I5" s="79">
        <v>61</v>
      </c>
      <c r="J5" s="79">
        <v>61</v>
      </c>
      <c r="K5" s="79">
        <v>61</v>
      </c>
      <c r="L5" s="79">
        <v>61</v>
      </c>
      <c r="M5" s="79">
        <v>61</v>
      </c>
      <c r="N5" s="79">
        <v>61</v>
      </c>
      <c r="O5" s="79" t="s">
        <v>14</v>
      </c>
      <c r="Q5" s="26"/>
      <c r="R5" s="26"/>
      <c r="S5" s="26"/>
      <c r="T5" s="26"/>
      <c r="U5" s="26"/>
      <c r="V5" s="26"/>
      <c r="W5" s="26"/>
    </row>
    <row r="6" spans="1:32" x14ac:dyDescent="0.2">
      <c r="A6" s="78" t="s">
        <v>551</v>
      </c>
      <c r="B6" s="78" t="s">
        <v>633</v>
      </c>
      <c r="C6" s="78">
        <v>55</v>
      </c>
      <c r="D6" s="78">
        <v>55</v>
      </c>
      <c r="E6" s="78">
        <v>55</v>
      </c>
      <c r="F6" s="78">
        <v>55</v>
      </c>
      <c r="G6" s="78">
        <v>55</v>
      </c>
      <c r="H6" s="78">
        <v>55</v>
      </c>
      <c r="I6" s="78">
        <v>55</v>
      </c>
      <c r="J6" s="78">
        <v>55</v>
      </c>
      <c r="K6" s="78">
        <v>55</v>
      </c>
      <c r="L6" s="78">
        <v>55</v>
      </c>
      <c r="M6" s="78">
        <v>55</v>
      </c>
      <c r="N6" s="78">
        <v>55</v>
      </c>
      <c r="O6" s="78" t="s">
        <v>551</v>
      </c>
      <c r="Q6" s="26"/>
      <c r="R6" s="26"/>
      <c r="S6" s="26"/>
      <c r="T6" s="26"/>
      <c r="U6" s="26"/>
      <c r="V6" s="26"/>
      <c r="W6" s="26"/>
    </row>
    <row r="7" spans="1:32" x14ac:dyDescent="0.2">
      <c r="A7" s="78" t="s">
        <v>552</v>
      </c>
      <c r="B7" s="78" t="s">
        <v>634</v>
      </c>
      <c r="C7" s="78">
        <v>55</v>
      </c>
      <c r="D7" s="78">
        <v>55</v>
      </c>
      <c r="E7" s="78">
        <v>55</v>
      </c>
      <c r="F7" s="78">
        <v>55</v>
      </c>
      <c r="G7" s="78">
        <v>55</v>
      </c>
      <c r="H7" s="78">
        <v>55</v>
      </c>
      <c r="I7" s="78">
        <v>55</v>
      </c>
      <c r="J7" s="78">
        <v>55</v>
      </c>
      <c r="K7" s="78">
        <v>55</v>
      </c>
      <c r="L7" s="78">
        <v>55</v>
      </c>
      <c r="M7" s="78">
        <v>55</v>
      </c>
      <c r="N7" s="78">
        <v>55</v>
      </c>
      <c r="O7" s="78" t="s">
        <v>552</v>
      </c>
      <c r="Q7" s="4"/>
      <c r="R7" s="4"/>
      <c r="S7" s="4"/>
      <c r="T7" s="4"/>
      <c r="U7" s="4"/>
      <c r="V7" s="4"/>
      <c r="W7" s="4"/>
    </row>
    <row r="8" spans="1:32" x14ac:dyDescent="0.2">
      <c r="A8" s="79" t="s">
        <v>15</v>
      </c>
      <c r="B8" s="79" t="s">
        <v>300</v>
      </c>
      <c r="C8" s="79">
        <v>92</v>
      </c>
      <c r="D8" s="79">
        <v>92</v>
      </c>
      <c r="E8" s="79">
        <v>92</v>
      </c>
      <c r="F8" s="79">
        <v>92</v>
      </c>
      <c r="G8" s="79">
        <v>92</v>
      </c>
      <c r="H8" s="79">
        <v>92</v>
      </c>
      <c r="I8" s="79">
        <v>92</v>
      </c>
      <c r="J8" s="79">
        <v>92</v>
      </c>
      <c r="K8" s="79">
        <v>92</v>
      </c>
      <c r="L8" s="79">
        <v>92</v>
      </c>
      <c r="M8" s="79">
        <v>92</v>
      </c>
      <c r="N8" s="79">
        <v>92</v>
      </c>
      <c r="O8" s="79" t="s">
        <v>15</v>
      </c>
      <c r="T8"/>
      <c r="U8"/>
    </row>
    <row r="9" spans="1:32" x14ac:dyDescent="0.2">
      <c r="A9" s="78" t="s">
        <v>554</v>
      </c>
      <c r="B9" s="78" t="s">
        <v>618</v>
      </c>
      <c r="C9" s="78">
        <v>76</v>
      </c>
      <c r="D9" s="78">
        <v>76</v>
      </c>
      <c r="E9" s="78">
        <v>76</v>
      </c>
      <c r="F9" s="78">
        <v>76</v>
      </c>
      <c r="G9" s="78">
        <v>76</v>
      </c>
      <c r="H9" s="78">
        <v>76</v>
      </c>
      <c r="I9" s="78">
        <v>76</v>
      </c>
      <c r="J9" s="78">
        <v>76</v>
      </c>
      <c r="K9" s="78">
        <v>76</v>
      </c>
      <c r="L9" s="78">
        <v>76</v>
      </c>
      <c r="M9" s="78">
        <v>76</v>
      </c>
      <c r="N9" s="78">
        <v>76</v>
      </c>
      <c r="O9" s="78" t="s">
        <v>554</v>
      </c>
      <c r="Z9" s="155" t="s">
        <v>732</v>
      </c>
      <c r="AA9" s="155"/>
      <c r="AB9" s="155"/>
      <c r="AC9" s="155"/>
      <c r="AD9" s="155"/>
      <c r="AE9" s="155"/>
      <c r="AF9" s="66"/>
    </row>
    <row r="10" spans="1:32" x14ac:dyDescent="0.2">
      <c r="A10" s="79" t="s">
        <v>16</v>
      </c>
      <c r="B10" s="79" t="s">
        <v>297</v>
      </c>
      <c r="C10" s="79">
        <v>56</v>
      </c>
      <c r="D10" s="79">
        <v>56</v>
      </c>
      <c r="E10" s="79">
        <v>56</v>
      </c>
      <c r="F10" s="79">
        <v>56</v>
      </c>
      <c r="G10" s="79">
        <v>56</v>
      </c>
      <c r="H10" s="79">
        <v>56</v>
      </c>
      <c r="I10" s="79">
        <v>56</v>
      </c>
      <c r="J10" s="79">
        <v>56</v>
      </c>
      <c r="K10" s="79">
        <v>56</v>
      </c>
      <c r="L10" s="79">
        <v>56</v>
      </c>
      <c r="M10" s="79">
        <v>56</v>
      </c>
      <c r="N10" s="79">
        <v>56</v>
      </c>
      <c r="O10" s="79" t="s">
        <v>16</v>
      </c>
      <c r="Z10" s="212" t="s">
        <v>733</v>
      </c>
      <c r="AA10" s="212"/>
      <c r="AB10" s="212"/>
      <c r="AC10" s="212"/>
      <c r="AD10" s="212"/>
      <c r="AE10" s="212"/>
      <c r="AF10" s="212"/>
    </row>
    <row r="11" spans="1:32" x14ac:dyDescent="0.2">
      <c r="A11" s="78" t="s">
        <v>555</v>
      </c>
      <c r="B11" s="78" t="s">
        <v>636</v>
      </c>
      <c r="C11" s="78">
        <v>66</v>
      </c>
      <c r="D11" s="78">
        <v>66</v>
      </c>
      <c r="E11" s="78">
        <v>66</v>
      </c>
      <c r="F11" s="78">
        <v>66</v>
      </c>
      <c r="G11" s="78">
        <v>66</v>
      </c>
      <c r="H11" s="78">
        <v>66</v>
      </c>
      <c r="I11" s="78">
        <v>66</v>
      </c>
      <c r="J11" s="78">
        <v>66</v>
      </c>
      <c r="K11" s="78">
        <v>66</v>
      </c>
      <c r="L11" s="78">
        <v>66</v>
      </c>
      <c r="M11" s="78">
        <v>66</v>
      </c>
      <c r="N11" s="78">
        <v>66</v>
      </c>
      <c r="O11" s="78" t="s">
        <v>555</v>
      </c>
    </row>
    <row r="12" spans="1:32" x14ac:dyDescent="0.2">
      <c r="A12" s="79" t="s">
        <v>17</v>
      </c>
      <c r="B12" s="79" t="s">
        <v>298</v>
      </c>
      <c r="C12" s="79">
        <v>66</v>
      </c>
      <c r="D12" s="79">
        <v>66</v>
      </c>
      <c r="E12" s="79">
        <v>66</v>
      </c>
      <c r="F12" s="79">
        <v>66</v>
      </c>
      <c r="G12" s="79">
        <v>66</v>
      </c>
      <c r="H12" s="79">
        <v>66</v>
      </c>
      <c r="I12" s="79">
        <v>66</v>
      </c>
      <c r="J12" s="79">
        <v>66</v>
      </c>
      <c r="K12" s="79">
        <v>66</v>
      </c>
      <c r="L12" s="79">
        <v>66</v>
      </c>
      <c r="M12" s="79">
        <v>66</v>
      </c>
      <c r="N12" s="79">
        <v>66</v>
      </c>
      <c r="O12" s="79" t="s">
        <v>17</v>
      </c>
    </row>
    <row r="13" spans="1:32" x14ac:dyDescent="0.2">
      <c r="A13" s="79" t="s">
        <v>18</v>
      </c>
      <c r="B13" s="79" t="s">
        <v>301</v>
      </c>
      <c r="C13" s="79">
        <v>65</v>
      </c>
      <c r="D13" s="79">
        <v>65</v>
      </c>
      <c r="E13" s="79">
        <v>65</v>
      </c>
      <c r="F13" s="79">
        <v>65</v>
      </c>
      <c r="G13" s="79">
        <v>65</v>
      </c>
      <c r="H13" s="79">
        <v>65</v>
      </c>
      <c r="I13" s="79">
        <v>65</v>
      </c>
      <c r="J13" s="79">
        <v>65</v>
      </c>
      <c r="K13" s="79">
        <v>65</v>
      </c>
      <c r="L13" s="79">
        <v>65</v>
      </c>
      <c r="M13" s="79">
        <v>65</v>
      </c>
      <c r="N13" s="79">
        <v>65</v>
      </c>
      <c r="O13" s="79" t="s">
        <v>18</v>
      </c>
    </row>
    <row r="14" spans="1:32" ht="16" x14ac:dyDescent="0.2">
      <c r="A14" s="79" t="s">
        <v>270</v>
      </c>
      <c r="B14" s="79" t="s">
        <v>302</v>
      </c>
      <c r="C14" s="79">
        <v>169</v>
      </c>
      <c r="D14" s="79">
        <v>169</v>
      </c>
      <c r="E14" s="79">
        <v>169</v>
      </c>
      <c r="F14" s="79">
        <v>169</v>
      </c>
      <c r="G14" s="79">
        <v>169</v>
      </c>
      <c r="H14" s="79">
        <v>169</v>
      </c>
      <c r="I14" s="79">
        <v>169</v>
      </c>
      <c r="J14" s="79">
        <v>169</v>
      </c>
      <c r="K14" s="79">
        <v>169</v>
      </c>
      <c r="L14" s="79">
        <v>169</v>
      </c>
      <c r="M14" s="79">
        <v>169</v>
      </c>
      <c r="N14" s="79">
        <v>169</v>
      </c>
      <c r="O14" s="79" t="s">
        <v>270</v>
      </c>
      <c r="P14" s="2"/>
      <c r="Q14" s="2"/>
      <c r="R14" s="2"/>
    </row>
    <row r="15" spans="1:32" ht="16" x14ac:dyDescent="0.2">
      <c r="A15" s="79" t="s">
        <v>19</v>
      </c>
      <c r="B15" s="79" t="s">
        <v>303</v>
      </c>
      <c r="C15" s="79">
        <v>61</v>
      </c>
      <c r="D15" s="79">
        <v>61</v>
      </c>
      <c r="E15" s="79">
        <v>61</v>
      </c>
      <c r="F15" s="79">
        <v>61</v>
      </c>
      <c r="G15" s="79">
        <v>61</v>
      </c>
      <c r="H15" s="79">
        <v>61</v>
      </c>
      <c r="I15" s="79">
        <v>61</v>
      </c>
      <c r="J15" s="79">
        <v>61</v>
      </c>
      <c r="K15" s="79">
        <v>61</v>
      </c>
      <c r="L15" s="79">
        <v>61</v>
      </c>
      <c r="M15" s="79">
        <v>61</v>
      </c>
      <c r="N15" s="79">
        <v>61</v>
      </c>
      <c r="O15" s="79" t="s">
        <v>19</v>
      </c>
      <c r="P15" s="2"/>
      <c r="Q15" s="2"/>
      <c r="R15" s="2"/>
    </row>
    <row r="16" spans="1:32" ht="16" x14ac:dyDescent="0.2">
      <c r="A16" s="78" t="s">
        <v>703</v>
      </c>
      <c r="B16" s="78" t="s">
        <v>621</v>
      </c>
      <c r="C16" s="78">
        <v>55</v>
      </c>
      <c r="D16" s="78">
        <v>55</v>
      </c>
      <c r="E16" s="78">
        <v>55</v>
      </c>
      <c r="F16" s="78">
        <v>55</v>
      </c>
      <c r="G16" s="78">
        <v>55</v>
      </c>
      <c r="H16" s="78">
        <v>55</v>
      </c>
      <c r="I16" s="78">
        <v>55</v>
      </c>
      <c r="J16" s="78">
        <v>55</v>
      </c>
      <c r="K16" s="78">
        <v>55</v>
      </c>
      <c r="L16" s="78">
        <v>55</v>
      </c>
      <c r="M16" s="78">
        <v>55</v>
      </c>
      <c r="N16" s="78">
        <v>55</v>
      </c>
      <c r="O16" s="78" t="s">
        <v>703</v>
      </c>
      <c r="P16" s="2"/>
      <c r="Q16" s="2"/>
      <c r="R16" s="2"/>
    </row>
    <row r="17" spans="1:18" ht="16" x14ac:dyDescent="0.2">
      <c r="A17" s="79" t="s">
        <v>20</v>
      </c>
      <c r="B17" s="79" t="s">
        <v>304</v>
      </c>
      <c r="C17" s="79">
        <v>55</v>
      </c>
      <c r="D17" s="79">
        <v>55</v>
      </c>
      <c r="E17" s="79">
        <v>55</v>
      </c>
      <c r="F17" s="79">
        <v>55</v>
      </c>
      <c r="G17" s="79">
        <v>55</v>
      </c>
      <c r="H17" s="79">
        <v>55</v>
      </c>
      <c r="I17" s="79">
        <v>55</v>
      </c>
      <c r="J17" s="79">
        <v>55</v>
      </c>
      <c r="K17" s="79">
        <v>55</v>
      </c>
      <c r="L17" s="79">
        <v>55</v>
      </c>
      <c r="M17" s="79">
        <v>55</v>
      </c>
      <c r="N17" s="79">
        <v>55</v>
      </c>
      <c r="O17" s="79" t="s">
        <v>20</v>
      </c>
      <c r="P17" s="2"/>
      <c r="Q17" s="2"/>
      <c r="R17" s="2"/>
    </row>
    <row r="18" spans="1:18" ht="16" x14ac:dyDescent="0.2">
      <c r="A18" s="79" t="s">
        <v>21</v>
      </c>
      <c r="B18" s="79" t="s">
        <v>305</v>
      </c>
      <c r="C18" s="79">
        <v>150</v>
      </c>
      <c r="D18" s="79">
        <v>150</v>
      </c>
      <c r="E18" s="79">
        <v>150</v>
      </c>
      <c r="F18" s="79">
        <v>150</v>
      </c>
      <c r="G18" s="79">
        <v>150</v>
      </c>
      <c r="H18" s="79">
        <v>150</v>
      </c>
      <c r="I18" s="79">
        <v>150</v>
      </c>
      <c r="J18" s="79">
        <v>150</v>
      </c>
      <c r="K18" s="79">
        <v>150</v>
      </c>
      <c r="L18" s="79">
        <v>150</v>
      </c>
      <c r="M18" s="79">
        <v>150</v>
      </c>
      <c r="N18" s="79">
        <v>150</v>
      </c>
      <c r="O18" s="79" t="s">
        <v>21</v>
      </c>
      <c r="P18" s="2"/>
      <c r="Q18" s="2"/>
      <c r="R18" s="2"/>
    </row>
    <row r="19" spans="1:18" ht="16" x14ac:dyDescent="0.2">
      <c r="A19" s="79" t="s">
        <v>22</v>
      </c>
      <c r="B19" s="79" t="s">
        <v>536</v>
      </c>
      <c r="C19" s="79">
        <v>100</v>
      </c>
      <c r="D19" s="79">
        <v>100</v>
      </c>
      <c r="E19" s="79">
        <v>100</v>
      </c>
      <c r="F19" s="79">
        <v>100</v>
      </c>
      <c r="G19" s="79">
        <v>100</v>
      </c>
      <c r="H19" s="79">
        <v>100</v>
      </c>
      <c r="I19" s="79">
        <v>100</v>
      </c>
      <c r="J19" s="79">
        <v>100</v>
      </c>
      <c r="K19" s="79">
        <v>100</v>
      </c>
      <c r="L19" s="79">
        <v>100</v>
      </c>
      <c r="M19" s="79">
        <v>100</v>
      </c>
      <c r="N19" s="79">
        <v>100</v>
      </c>
      <c r="O19" s="79" t="s">
        <v>22</v>
      </c>
      <c r="P19" s="2"/>
      <c r="Q19" s="2"/>
      <c r="R19" s="2"/>
    </row>
    <row r="20" spans="1:18" ht="16" x14ac:dyDescent="0.2">
      <c r="A20" s="79" t="s">
        <v>23</v>
      </c>
      <c r="B20" s="79" t="s">
        <v>306</v>
      </c>
      <c r="C20" s="79">
        <v>73</v>
      </c>
      <c r="D20" s="79">
        <v>73</v>
      </c>
      <c r="E20" s="79">
        <v>73</v>
      </c>
      <c r="F20" s="79">
        <v>73</v>
      </c>
      <c r="G20" s="79">
        <v>73</v>
      </c>
      <c r="H20" s="79">
        <v>73</v>
      </c>
      <c r="I20" s="79">
        <v>73</v>
      </c>
      <c r="J20" s="79">
        <v>73</v>
      </c>
      <c r="K20" s="79">
        <v>73</v>
      </c>
      <c r="L20" s="79">
        <v>73</v>
      </c>
      <c r="M20" s="79">
        <v>73</v>
      </c>
      <c r="N20" s="79">
        <v>73</v>
      </c>
      <c r="O20" s="79" t="s">
        <v>23</v>
      </c>
      <c r="P20" s="2"/>
      <c r="Q20" s="2"/>
      <c r="R20" s="2"/>
    </row>
    <row r="21" spans="1:18" ht="16" x14ac:dyDescent="0.2">
      <c r="A21" s="79" t="s">
        <v>24</v>
      </c>
      <c r="B21" s="79" t="s">
        <v>307</v>
      </c>
      <c r="C21" s="79">
        <v>127</v>
      </c>
      <c r="D21" s="79">
        <v>127</v>
      </c>
      <c r="E21" s="79">
        <v>127</v>
      </c>
      <c r="F21" s="79">
        <v>127</v>
      </c>
      <c r="G21" s="79">
        <v>127</v>
      </c>
      <c r="H21" s="79">
        <v>127</v>
      </c>
      <c r="I21" s="79">
        <v>127</v>
      </c>
      <c r="J21" s="79">
        <v>127</v>
      </c>
      <c r="K21" s="79">
        <v>127</v>
      </c>
      <c r="L21" s="79">
        <v>127</v>
      </c>
      <c r="M21" s="79">
        <v>127</v>
      </c>
      <c r="N21" s="79">
        <v>127</v>
      </c>
      <c r="O21" s="79" t="s">
        <v>24</v>
      </c>
      <c r="P21" s="2"/>
      <c r="Q21" s="2"/>
      <c r="R21" s="2"/>
    </row>
    <row r="22" spans="1:18" x14ac:dyDescent="0.2">
      <c r="A22" s="78" t="s">
        <v>698</v>
      </c>
      <c r="B22" s="78" t="s">
        <v>615</v>
      </c>
      <c r="C22" s="78">
        <v>55</v>
      </c>
      <c r="D22" s="78">
        <v>55</v>
      </c>
      <c r="E22" s="78">
        <v>55</v>
      </c>
      <c r="F22" s="78">
        <v>55</v>
      </c>
      <c r="G22" s="78">
        <v>55</v>
      </c>
      <c r="H22" s="78">
        <v>55</v>
      </c>
      <c r="I22" s="78">
        <v>55</v>
      </c>
      <c r="J22" s="78">
        <v>55</v>
      </c>
      <c r="K22" s="78">
        <v>55</v>
      </c>
      <c r="L22" s="78">
        <v>55</v>
      </c>
      <c r="M22" s="78">
        <v>55</v>
      </c>
      <c r="N22" s="78">
        <v>55</v>
      </c>
      <c r="O22" s="78" t="s">
        <v>698</v>
      </c>
    </row>
    <row r="23" spans="1:18" x14ac:dyDescent="0.2">
      <c r="A23" s="79" t="s">
        <v>25</v>
      </c>
      <c r="B23" s="79" t="s">
        <v>802</v>
      </c>
      <c r="C23" s="79">
        <v>104</v>
      </c>
      <c r="D23" s="79">
        <v>104</v>
      </c>
      <c r="E23" s="79">
        <v>104</v>
      </c>
      <c r="F23" s="79">
        <v>104</v>
      </c>
      <c r="G23" s="79">
        <v>104</v>
      </c>
      <c r="H23" s="79">
        <v>104</v>
      </c>
      <c r="I23" s="79">
        <v>104</v>
      </c>
      <c r="J23" s="79">
        <v>104</v>
      </c>
      <c r="K23" s="79">
        <v>104</v>
      </c>
      <c r="L23" s="79">
        <v>104</v>
      </c>
      <c r="M23" s="79">
        <v>104</v>
      </c>
      <c r="N23" s="79">
        <v>104</v>
      </c>
      <c r="O23" s="79" t="s">
        <v>25</v>
      </c>
    </row>
    <row r="24" spans="1:18" x14ac:dyDescent="0.2">
      <c r="A24" s="78" t="s">
        <v>659</v>
      </c>
      <c r="B24" s="78" t="s">
        <v>651</v>
      </c>
      <c r="C24" s="78">
        <v>127</v>
      </c>
      <c r="D24" s="78">
        <v>127</v>
      </c>
      <c r="E24" s="78">
        <v>127</v>
      </c>
      <c r="F24" s="78">
        <v>127</v>
      </c>
      <c r="G24" s="78">
        <v>127</v>
      </c>
      <c r="H24" s="78">
        <v>127</v>
      </c>
      <c r="I24" s="78">
        <v>127</v>
      </c>
      <c r="J24" s="78">
        <v>127</v>
      </c>
      <c r="K24" s="78">
        <v>127</v>
      </c>
      <c r="L24" s="78">
        <v>127</v>
      </c>
      <c r="M24" s="78">
        <v>127</v>
      </c>
      <c r="N24" s="78">
        <v>127</v>
      </c>
      <c r="O24" s="78" t="s">
        <v>659</v>
      </c>
    </row>
    <row r="25" spans="1:18" x14ac:dyDescent="0.2">
      <c r="A25" s="79" t="s">
        <v>26</v>
      </c>
      <c r="B25" s="79" t="s">
        <v>308</v>
      </c>
      <c r="C25" s="79">
        <v>66</v>
      </c>
      <c r="D25" s="79">
        <v>66</v>
      </c>
      <c r="E25" s="79">
        <v>66</v>
      </c>
      <c r="F25" s="79">
        <v>66</v>
      </c>
      <c r="G25" s="79">
        <v>66</v>
      </c>
      <c r="H25" s="79">
        <v>66</v>
      </c>
      <c r="I25" s="79">
        <v>66</v>
      </c>
      <c r="J25" s="79">
        <v>66</v>
      </c>
      <c r="K25" s="79">
        <v>66</v>
      </c>
      <c r="L25" s="79">
        <v>66</v>
      </c>
      <c r="M25" s="79">
        <v>66</v>
      </c>
      <c r="N25" s="79">
        <v>66</v>
      </c>
      <c r="O25" s="79" t="s">
        <v>26</v>
      </c>
    </row>
    <row r="26" spans="1:18" x14ac:dyDescent="0.2">
      <c r="A26" s="78" t="s">
        <v>708</v>
      </c>
      <c r="B26" s="78" t="s">
        <v>620</v>
      </c>
      <c r="C26" s="78">
        <v>61</v>
      </c>
      <c r="D26" s="78">
        <v>61</v>
      </c>
      <c r="E26" s="78">
        <v>61</v>
      </c>
      <c r="F26" s="78">
        <v>61</v>
      </c>
      <c r="G26" s="78">
        <v>61</v>
      </c>
      <c r="H26" s="78">
        <v>61</v>
      </c>
      <c r="I26" s="78">
        <v>61</v>
      </c>
      <c r="J26" s="78">
        <v>61</v>
      </c>
      <c r="K26" s="78">
        <v>61</v>
      </c>
      <c r="L26" s="78">
        <v>61</v>
      </c>
      <c r="M26" s="78">
        <v>61</v>
      </c>
      <c r="N26" s="78">
        <v>61</v>
      </c>
      <c r="O26" s="78" t="s">
        <v>708</v>
      </c>
    </row>
    <row r="27" spans="1:18" x14ac:dyDescent="0.2">
      <c r="A27" s="79" t="s">
        <v>27</v>
      </c>
      <c r="B27" s="79" t="s">
        <v>451</v>
      </c>
      <c r="C27" s="79">
        <v>141</v>
      </c>
      <c r="D27" s="79">
        <v>141</v>
      </c>
      <c r="E27" s="79">
        <v>141</v>
      </c>
      <c r="F27" s="79">
        <v>141</v>
      </c>
      <c r="G27" s="79">
        <v>141</v>
      </c>
      <c r="H27" s="79">
        <v>141</v>
      </c>
      <c r="I27" s="79">
        <v>141</v>
      </c>
      <c r="J27" s="79">
        <v>141</v>
      </c>
      <c r="K27" s="79">
        <v>141</v>
      </c>
      <c r="L27" s="79">
        <v>141</v>
      </c>
      <c r="M27" s="79">
        <v>141</v>
      </c>
      <c r="N27" s="79">
        <v>141</v>
      </c>
      <c r="O27" s="79" t="s">
        <v>27</v>
      </c>
    </row>
    <row r="28" spans="1:18" x14ac:dyDescent="0.2">
      <c r="A28" s="79" t="s">
        <v>28</v>
      </c>
      <c r="B28" s="79" t="s">
        <v>309</v>
      </c>
      <c r="C28" s="79">
        <v>61</v>
      </c>
      <c r="D28" s="79">
        <v>61</v>
      </c>
      <c r="E28" s="79">
        <v>61</v>
      </c>
      <c r="F28" s="79">
        <v>61</v>
      </c>
      <c r="G28" s="79">
        <v>61</v>
      </c>
      <c r="H28" s="79">
        <v>61</v>
      </c>
      <c r="I28" s="79">
        <v>61</v>
      </c>
      <c r="J28" s="79">
        <v>61</v>
      </c>
      <c r="K28" s="79">
        <v>61</v>
      </c>
      <c r="L28" s="79">
        <v>61</v>
      </c>
      <c r="M28" s="79">
        <v>61</v>
      </c>
      <c r="N28" s="79">
        <v>61</v>
      </c>
      <c r="O28" s="79" t="s">
        <v>28</v>
      </c>
    </row>
    <row r="29" spans="1:18" x14ac:dyDescent="0.2">
      <c r="A29" s="78" t="s">
        <v>690</v>
      </c>
      <c r="B29" s="78" t="s">
        <v>602</v>
      </c>
      <c r="C29" s="78">
        <v>56</v>
      </c>
      <c r="D29" s="78">
        <v>56</v>
      </c>
      <c r="E29" s="78">
        <v>56</v>
      </c>
      <c r="F29" s="78">
        <v>56</v>
      </c>
      <c r="G29" s="78">
        <v>56</v>
      </c>
      <c r="H29" s="78">
        <v>56</v>
      </c>
      <c r="I29" s="78">
        <v>56</v>
      </c>
      <c r="J29" s="78">
        <v>56</v>
      </c>
      <c r="K29" s="78">
        <v>56</v>
      </c>
      <c r="L29" s="78">
        <v>56</v>
      </c>
      <c r="M29" s="78">
        <v>56</v>
      </c>
      <c r="N29" s="78">
        <v>56</v>
      </c>
      <c r="O29" s="78" t="s">
        <v>690</v>
      </c>
    </row>
    <row r="30" spans="1:18" x14ac:dyDescent="0.2">
      <c r="A30" s="78" t="s">
        <v>697</v>
      </c>
      <c r="B30" s="78" t="s">
        <v>614</v>
      </c>
      <c r="C30" s="78">
        <v>61</v>
      </c>
      <c r="D30" s="78">
        <v>61</v>
      </c>
      <c r="E30" s="78">
        <v>61</v>
      </c>
      <c r="F30" s="78">
        <v>61</v>
      </c>
      <c r="G30" s="78">
        <v>61</v>
      </c>
      <c r="H30" s="78">
        <v>61</v>
      </c>
      <c r="I30" s="78">
        <v>61</v>
      </c>
      <c r="J30" s="78">
        <v>61</v>
      </c>
      <c r="K30" s="78">
        <v>61</v>
      </c>
      <c r="L30" s="78">
        <v>61</v>
      </c>
      <c r="M30" s="78">
        <v>61</v>
      </c>
      <c r="N30" s="78">
        <v>61</v>
      </c>
      <c r="O30" s="78" t="s">
        <v>697</v>
      </c>
    </row>
    <row r="31" spans="1:18" x14ac:dyDescent="0.2">
      <c r="A31" s="79" t="s">
        <v>29</v>
      </c>
      <c r="B31" s="79" t="s">
        <v>452</v>
      </c>
      <c r="C31" s="79">
        <v>130</v>
      </c>
      <c r="D31" s="79">
        <v>130</v>
      </c>
      <c r="E31" s="79">
        <v>130</v>
      </c>
      <c r="F31" s="79">
        <v>130</v>
      </c>
      <c r="G31" s="79">
        <v>130</v>
      </c>
      <c r="H31" s="79">
        <v>130</v>
      </c>
      <c r="I31" s="79">
        <v>130</v>
      </c>
      <c r="J31" s="79">
        <v>130</v>
      </c>
      <c r="K31" s="79">
        <v>130</v>
      </c>
      <c r="L31" s="79">
        <v>130</v>
      </c>
      <c r="M31" s="79">
        <v>130</v>
      </c>
      <c r="N31" s="79">
        <v>130</v>
      </c>
      <c r="O31" s="79" t="s">
        <v>29</v>
      </c>
    </row>
    <row r="32" spans="1:18" x14ac:dyDescent="0.2">
      <c r="A32" s="79" t="s">
        <v>30</v>
      </c>
      <c r="B32" s="79" t="s">
        <v>310</v>
      </c>
      <c r="C32" s="79">
        <v>56</v>
      </c>
      <c r="D32" s="79">
        <v>56</v>
      </c>
      <c r="E32" s="79">
        <v>56</v>
      </c>
      <c r="F32" s="79">
        <v>56</v>
      </c>
      <c r="G32" s="79">
        <v>56</v>
      </c>
      <c r="H32" s="79">
        <v>56</v>
      </c>
      <c r="I32" s="79">
        <v>56</v>
      </c>
      <c r="J32" s="79">
        <v>56</v>
      </c>
      <c r="K32" s="79">
        <v>56</v>
      </c>
      <c r="L32" s="79">
        <v>56</v>
      </c>
      <c r="M32" s="79">
        <v>56</v>
      </c>
      <c r="N32" s="79">
        <v>56</v>
      </c>
      <c r="O32" s="79" t="s">
        <v>30</v>
      </c>
    </row>
    <row r="33" spans="1:15" x14ac:dyDescent="0.2">
      <c r="A33" s="78" t="s">
        <v>722</v>
      </c>
      <c r="B33" s="78" t="s">
        <v>562</v>
      </c>
      <c r="C33" s="78">
        <v>79</v>
      </c>
      <c r="D33" s="78">
        <v>79</v>
      </c>
      <c r="E33" s="78">
        <v>79</v>
      </c>
      <c r="F33" s="78">
        <v>79</v>
      </c>
      <c r="G33" s="78">
        <v>79</v>
      </c>
      <c r="H33" s="78">
        <v>79</v>
      </c>
      <c r="I33" s="78">
        <v>79</v>
      </c>
      <c r="J33" s="78">
        <v>79</v>
      </c>
      <c r="K33" s="78">
        <v>79</v>
      </c>
      <c r="L33" s="78">
        <v>79</v>
      </c>
      <c r="M33" s="78">
        <v>79</v>
      </c>
      <c r="N33" s="78">
        <v>79</v>
      </c>
      <c r="O33" s="78" t="s">
        <v>722</v>
      </c>
    </row>
    <row r="34" spans="1:15" x14ac:dyDescent="0.2">
      <c r="A34" s="79" t="s">
        <v>31</v>
      </c>
      <c r="B34" s="79" t="s">
        <v>311</v>
      </c>
      <c r="C34" s="79">
        <v>126</v>
      </c>
      <c r="D34" s="79">
        <v>126</v>
      </c>
      <c r="E34" s="79">
        <v>126</v>
      </c>
      <c r="F34" s="79">
        <v>126</v>
      </c>
      <c r="G34" s="79">
        <v>126</v>
      </c>
      <c r="H34" s="79">
        <v>126</v>
      </c>
      <c r="I34" s="79">
        <v>126</v>
      </c>
      <c r="J34" s="79">
        <v>126</v>
      </c>
      <c r="K34" s="79">
        <v>126</v>
      </c>
      <c r="L34" s="79">
        <v>126</v>
      </c>
      <c r="M34" s="79">
        <v>126</v>
      </c>
      <c r="N34" s="79">
        <v>126</v>
      </c>
      <c r="O34" s="79" t="s">
        <v>31</v>
      </c>
    </row>
    <row r="35" spans="1:15" x14ac:dyDescent="0.2">
      <c r="A35" s="79" t="s">
        <v>32</v>
      </c>
      <c r="B35" s="79" t="s">
        <v>453</v>
      </c>
      <c r="C35" s="79">
        <v>191</v>
      </c>
      <c r="D35" s="79">
        <v>191</v>
      </c>
      <c r="E35" s="79">
        <v>191</v>
      </c>
      <c r="F35" s="79">
        <v>191</v>
      </c>
      <c r="G35" s="79">
        <v>191</v>
      </c>
      <c r="H35" s="79">
        <v>191</v>
      </c>
      <c r="I35" s="79">
        <v>191</v>
      </c>
      <c r="J35" s="79">
        <v>191</v>
      </c>
      <c r="K35" s="79">
        <v>191</v>
      </c>
      <c r="L35" s="79">
        <v>191</v>
      </c>
      <c r="M35" s="79">
        <v>191</v>
      </c>
      <c r="N35" s="79">
        <v>191</v>
      </c>
      <c r="O35" s="79" t="s">
        <v>32</v>
      </c>
    </row>
    <row r="36" spans="1:15" x14ac:dyDescent="0.2">
      <c r="A36" s="79" t="s">
        <v>33</v>
      </c>
      <c r="B36" s="79" t="s">
        <v>312</v>
      </c>
      <c r="C36" s="79">
        <v>61</v>
      </c>
      <c r="D36" s="79">
        <v>61</v>
      </c>
      <c r="E36" s="79">
        <v>61</v>
      </c>
      <c r="F36" s="79">
        <v>61</v>
      </c>
      <c r="G36" s="79">
        <v>61</v>
      </c>
      <c r="H36" s="79">
        <v>61</v>
      </c>
      <c r="I36" s="79">
        <v>61</v>
      </c>
      <c r="J36" s="79">
        <v>61</v>
      </c>
      <c r="K36" s="79">
        <v>61</v>
      </c>
      <c r="L36" s="79">
        <v>61</v>
      </c>
      <c r="M36" s="79">
        <v>61</v>
      </c>
      <c r="N36" s="79">
        <v>61</v>
      </c>
      <c r="O36" s="79" t="s">
        <v>33</v>
      </c>
    </row>
    <row r="37" spans="1:15" x14ac:dyDescent="0.2">
      <c r="A37" s="78" t="s">
        <v>714</v>
      </c>
      <c r="B37" s="78" t="s">
        <v>572</v>
      </c>
      <c r="C37" s="78">
        <v>61</v>
      </c>
      <c r="D37" s="78">
        <v>61</v>
      </c>
      <c r="E37" s="78">
        <v>61</v>
      </c>
      <c r="F37" s="78">
        <v>61</v>
      </c>
      <c r="G37" s="78">
        <v>61</v>
      </c>
      <c r="H37" s="78">
        <v>61</v>
      </c>
      <c r="I37" s="78">
        <v>61</v>
      </c>
      <c r="J37" s="78">
        <v>61</v>
      </c>
      <c r="K37" s="78">
        <v>61</v>
      </c>
      <c r="L37" s="78">
        <v>61</v>
      </c>
      <c r="M37" s="78">
        <v>61</v>
      </c>
      <c r="N37" s="78">
        <v>61</v>
      </c>
      <c r="O37" s="78" t="s">
        <v>714</v>
      </c>
    </row>
    <row r="38" spans="1:15" x14ac:dyDescent="0.2">
      <c r="A38" s="79" t="s">
        <v>34</v>
      </c>
      <c r="B38" s="79" t="s">
        <v>454</v>
      </c>
      <c r="C38" s="79">
        <v>147</v>
      </c>
      <c r="D38" s="79">
        <v>147</v>
      </c>
      <c r="E38" s="79">
        <v>147</v>
      </c>
      <c r="F38" s="79">
        <v>147</v>
      </c>
      <c r="G38" s="79">
        <v>147</v>
      </c>
      <c r="H38" s="79">
        <v>147</v>
      </c>
      <c r="I38" s="79">
        <v>147</v>
      </c>
      <c r="J38" s="79">
        <v>147</v>
      </c>
      <c r="K38" s="79">
        <v>147</v>
      </c>
      <c r="L38" s="79">
        <v>147</v>
      </c>
      <c r="M38" s="79">
        <v>147</v>
      </c>
      <c r="N38" s="79">
        <v>147</v>
      </c>
      <c r="O38" s="79" t="s">
        <v>34</v>
      </c>
    </row>
    <row r="39" spans="1:15" x14ac:dyDescent="0.2">
      <c r="A39" s="78" t="s">
        <v>545</v>
      </c>
      <c r="B39" s="78" t="s">
        <v>626</v>
      </c>
      <c r="C39" s="78">
        <v>55</v>
      </c>
      <c r="D39" s="78">
        <v>55</v>
      </c>
      <c r="E39" s="78">
        <v>55</v>
      </c>
      <c r="F39" s="78">
        <v>55</v>
      </c>
      <c r="G39" s="78">
        <v>55</v>
      </c>
      <c r="H39" s="78">
        <v>55</v>
      </c>
      <c r="I39" s="78">
        <v>55</v>
      </c>
      <c r="J39" s="78">
        <v>55</v>
      </c>
      <c r="K39" s="78">
        <v>55</v>
      </c>
      <c r="L39" s="78">
        <v>55</v>
      </c>
      <c r="M39" s="78">
        <v>55</v>
      </c>
      <c r="N39" s="78">
        <v>55</v>
      </c>
      <c r="O39" s="78" t="s">
        <v>545</v>
      </c>
    </row>
    <row r="40" spans="1:15" x14ac:dyDescent="0.2">
      <c r="A40" s="79" t="s">
        <v>35</v>
      </c>
      <c r="B40" s="79" t="s">
        <v>313</v>
      </c>
      <c r="C40" s="79">
        <v>56</v>
      </c>
      <c r="D40" s="79">
        <v>56</v>
      </c>
      <c r="E40" s="79">
        <v>56</v>
      </c>
      <c r="F40" s="79">
        <v>56</v>
      </c>
      <c r="G40" s="79">
        <v>56</v>
      </c>
      <c r="H40" s="79">
        <v>56</v>
      </c>
      <c r="I40" s="79">
        <v>56</v>
      </c>
      <c r="J40" s="79">
        <v>56</v>
      </c>
      <c r="K40" s="79">
        <v>56</v>
      </c>
      <c r="L40" s="79">
        <v>56</v>
      </c>
      <c r="M40" s="79">
        <v>56</v>
      </c>
      <c r="N40" s="79">
        <v>56</v>
      </c>
      <c r="O40" s="79" t="s">
        <v>35</v>
      </c>
    </row>
    <row r="41" spans="1:15" x14ac:dyDescent="0.2">
      <c r="A41" s="78" t="s">
        <v>834</v>
      </c>
      <c r="B41" s="78" t="s">
        <v>835</v>
      </c>
      <c r="C41" s="78">
        <v>74</v>
      </c>
      <c r="D41" s="78">
        <v>74</v>
      </c>
      <c r="E41" s="78">
        <v>74</v>
      </c>
      <c r="F41" s="78">
        <v>74</v>
      </c>
      <c r="G41" s="78">
        <v>74</v>
      </c>
      <c r="H41" s="78">
        <v>74</v>
      </c>
      <c r="I41" s="78">
        <v>74</v>
      </c>
      <c r="J41" s="78">
        <v>74</v>
      </c>
      <c r="K41" s="78">
        <v>74</v>
      </c>
      <c r="L41" s="78">
        <v>74</v>
      </c>
      <c r="M41" s="78">
        <v>74</v>
      </c>
      <c r="N41" s="78">
        <v>74</v>
      </c>
      <c r="O41" s="78" t="s">
        <v>834</v>
      </c>
    </row>
    <row r="42" spans="1:15" x14ac:dyDescent="0.2">
      <c r="A42" s="78" t="s">
        <v>675</v>
      </c>
      <c r="B42" s="78" t="s">
        <v>583</v>
      </c>
      <c r="C42" s="78">
        <v>55</v>
      </c>
      <c r="D42" s="78">
        <v>55</v>
      </c>
      <c r="E42" s="78">
        <v>55</v>
      </c>
      <c r="F42" s="78">
        <v>55</v>
      </c>
      <c r="G42" s="78">
        <v>55</v>
      </c>
      <c r="H42" s="78">
        <v>55</v>
      </c>
      <c r="I42" s="78">
        <v>55</v>
      </c>
      <c r="J42" s="78">
        <v>55</v>
      </c>
      <c r="K42" s="78">
        <v>55</v>
      </c>
      <c r="L42" s="78">
        <v>55</v>
      </c>
      <c r="M42" s="78">
        <v>55</v>
      </c>
      <c r="N42" s="78">
        <v>55</v>
      </c>
      <c r="O42" s="78" t="s">
        <v>675</v>
      </c>
    </row>
    <row r="43" spans="1:15" x14ac:dyDescent="0.2">
      <c r="A43" s="78" t="s">
        <v>677</v>
      </c>
      <c r="B43" s="78" t="s">
        <v>586</v>
      </c>
      <c r="C43" s="78">
        <v>55</v>
      </c>
      <c r="D43" s="78">
        <v>55</v>
      </c>
      <c r="E43" s="78">
        <v>55</v>
      </c>
      <c r="F43" s="78">
        <v>55</v>
      </c>
      <c r="G43" s="78">
        <v>55</v>
      </c>
      <c r="H43" s="78">
        <v>55</v>
      </c>
      <c r="I43" s="78">
        <v>55</v>
      </c>
      <c r="J43" s="78">
        <v>55</v>
      </c>
      <c r="K43" s="78">
        <v>55</v>
      </c>
      <c r="L43" s="78">
        <v>55</v>
      </c>
      <c r="M43" s="78">
        <v>55</v>
      </c>
      <c r="N43" s="78">
        <v>55</v>
      </c>
      <c r="O43" s="78" t="s">
        <v>677</v>
      </c>
    </row>
    <row r="44" spans="1:15" x14ac:dyDescent="0.2">
      <c r="A44" s="79" t="s">
        <v>36</v>
      </c>
      <c r="B44" s="79" t="s">
        <v>803</v>
      </c>
      <c r="C44" s="79">
        <v>65</v>
      </c>
      <c r="D44" s="79">
        <v>65</v>
      </c>
      <c r="E44" s="79">
        <v>65</v>
      </c>
      <c r="F44" s="79">
        <v>65</v>
      </c>
      <c r="G44" s="79">
        <v>65</v>
      </c>
      <c r="H44" s="79">
        <v>65</v>
      </c>
      <c r="I44" s="79">
        <v>65</v>
      </c>
      <c r="J44" s="79">
        <v>65</v>
      </c>
      <c r="K44" s="79">
        <v>65</v>
      </c>
      <c r="L44" s="79">
        <v>65</v>
      </c>
      <c r="M44" s="79">
        <v>65</v>
      </c>
      <c r="N44" s="79">
        <v>65</v>
      </c>
      <c r="O44" s="79" t="s">
        <v>36</v>
      </c>
    </row>
    <row r="45" spans="1:15" x14ac:dyDescent="0.2">
      <c r="A45" s="78" t="s">
        <v>829</v>
      </c>
      <c r="B45" s="78" t="s">
        <v>830</v>
      </c>
      <c r="C45" s="78">
        <v>55</v>
      </c>
      <c r="D45" s="78">
        <v>55</v>
      </c>
      <c r="E45" s="78">
        <v>55</v>
      </c>
      <c r="F45" s="78">
        <v>55</v>
      </c>
      <c r="G45" s="78">
        <v>55</v>
      </c>
      <c r="H45" s="78">
        <v>55</v>
      </c>
      <c r="I45" s="78">
        <v>55</v>
      </c>
      <c r="J45" s="78">
        <v>55</v>
      </c>
      <c r="K45" s="78">
        <v>55</v>
      </c>
      <c r="L45" s="78">
        <v>55</v>
      </c>
      <c r="M45" s="78">
        <v>55</v>
      </c>
      <c r="N45" s="78">
        <v>55</v>
      </c>
      <c r="O45" s="78" t="s">
        <v>829</v>
      </c>
    </row>
    <row r="46" spans="1:15" x14ac:dyDescent="0.2">
      <c r="A46" s="78" t="s">
        <v>829</v>
      </c>
      <c r="B46" s="78" t="s">
        <v>830</v>
      </c>
      <c r="C46" s="78">
        <v>55</v>
      </c>
      <c r="D46" s="78">
        <v>55</v>
      </c>
      <c r="E46" s="78">
        <v>55</v>
      </c>
      <c r="F46" s="78">
        <v>55</v>
      </c>
      <c r="G46" s="78">
        <v>55</v>
      </c>
      <c r="H46" s="78">
        <v>55</v>
      </c>
      <c r="I46" s="78">
        <v>55</v>
      </c>
      <c r="J46" s="78">
        <v>55</v>
      </c>
      <c r="K46" s="78">
        <v>55</v>
      </c>
      <c r="L46" s="78">
        <v>55</v>
      </c>
      <c r="M46" s="78">
        <v>55</v>
      </c>
      <c r="N46" s="78">
        <v>55</v>
      </c>
      <c r="O46" s="78" t="s">
        <v>829</v>
      </c>
    </row>
    <row r="47" spans="1:15" x14ac:dyDescent="0.2">
      <c r="A47" s="79" t="s">
        <v>37</v>
      </c>
      <c r="B47" s="79" t="s">
        <v>314</v>
      </c>
      <c r="C47" s="79">
        <v>61</v>
      </c>
      <c r="D47" s="79">
        <v>61</v>
      </c>
      <c r="E47" s="79">
        <v>61</v>
      </c>
      <c r="F47" s="79">
        <v>61</v>
      </c>
      <c r="G47" s="79">
        <v>61</v>
      </c>
      <c r="H47" s="79">
        <v>61</v>
      </c>
      <c r="I47" s="79">
        <v>61</v>
      </c>
      <c r="J47" s="79">
        <v>61</v>
      </c>
      <c r="K47" s="79">
        <v>61</v>
      </c>
      <c r="L47" s="79">
        <v>61</v>
      </c>
      <c r="M47" s="79">
        <v>61</v>
      </c>
      <c r="N47" s="79">
        <v>61</v>
      </c>
      <c r="O47" s="79" t="s">
        <v>37</v>
      </c>
    </row>
    <row r="48" spans="1:15" x14ac:dyDescent="0.2">
      <c r="A48" s="78" t="s">
        <v>679</v>
      </c>
      <c r="B48" s="78" t="s">
        <v>589</v>
      </c>
      <c r="C48" s="78">
        <v>55</v>
      </c>
      <c r="D48" s="78">
        <v>55</v>
      </c>
      <c r="E48" s="78">
        <v>55</v>
      </c>
      <c r="F48" s="78">
        <v>55</v>
      </c>
      <c r="G48" s="78">
        <v>55</v>
      </c>
      <c r="H48" s="78">
        <v>55</v>
      </c>
      <c r="I48" s="78">
        <v>55</v>
      </c>
      <c r="J48" s="78">
        <v>55</v>
      </c>
      <c r="K48" s="78">
        <v>55</v>
      </c>
      <c r="L48" s="78">
        <v>55</v>
      </c>
      <c r="M48" s="78">
        <v>55</v>
      </c>
      <c r="N48" s="78">
        <v>55</v>
      </c>
      <c r="O48" s="78" t="s">
        <v>679</v>
      </c>
    </row>
    <row r="49" spans="1:15" x14ac:dyDescent="0.2">
      <c r="A49" s="79" t="s">
        <v>38</v>
      </c>
      <c r="B49" s="79" t="s">
        <v>315</v>
      </c>
      <c r="C49" s="79">
        <v>61</v>
      </c>
      <c r="D49" s="79">
        <v>61</v>
      </c>
      <c r="E49" s="79">
        <v>61</v>
      </c>
      <c r="F49" s="79">
        <v>61</v>
      </c>
      <c r="G49" s="79">
        <v>61</v>
      </c>
      <c r="H49" s="79">
        <v>61</v>
      </c>
      <c r="I49" s="79">
        <v>61</v>
      </c>
      <c r="J49" s="79">
        <v>61</v>
      </c>
      <c r="K49" s="79">
        <v>61</v>
      </c>
      <c r="L49" s="79">
        <v>61</v>
      </c>
      <c r="M49" s="79">
        <v>61</v>
      </c>
      <c r="N49" s="79">
        <v>61</v>
      </c>
      <c r="O49" s="79" t="s">
        <v>38</v>
      </c>
    </row>
    <row r="50" spans="1:15" x14ac:dyDescent="0.2">
      <c r="A50" s="79" t="s">
        <v>39</v>
      </c>
      <c r="B50" s="79" t="s">
        <v>804</v>
      </c>
      <c r="C50" s="79">
        <v>99</v>
      </c>
      <c r="D50" s="79">
        <v>99</v>
      </c>
      <c r="E50" s="79">
        <v>99</v>
      </c>
      <c r="F50" s="79">
        <v>99</v>
      </c>
      <c r="G50" s="79">
        <v>99</v>
      </c>
      <c r="H50" s="79">
        <v>99</v>
      </c>
      <c r="I50" s="79">
        <v>99</v>
      </c>
      <c r="J50" s="79">
        <v>99</v>
      </c>
      <c r="K50" s="79">
        <v>99</v>
      </c>
      <c r="L50" s="79">
        <v>99</v>
      </c>
      <c r="M50" s="79">
        <v>99</v>
      </c>
      <c r="N50" s="79">
        <v>99</v>
      </c>
      <c r="O50" s="79" t="s">
        <v>39</v>
      </c>
    </row>
    <row r="51" spans="1:15" x14ac:dyDescent="0.2">
      <c r="A51" s="79" t="s">
        <v>271</v>
      </c>
      <c r="B51" s="79" t="s">
        <v>316</v>
      </c>
      <c r="C51" s="79">
        <v>71</v>
      </c>
      <c r="D51" s="79">
        <v>71</v>
      </c>
      <c r="E51" s="79">
        <v>71</v>
      </c>
      <c r="F51" s="79">
        <v>71</v>
      </c>
      <c r="G51" s="79">
        <v>71</v>
      </c>
      <c r="H51" s="79">
        <v>71</v>
      </c>
      <c r="I51" s="79">
        <v>71</v>
      </c>
      <c r="J51" s="79">
        <v>71</v>
      </c>
      <c r="K51" s="79">
        <v>71</v>
      </c>
      <c r="L51" s="79">
        <v>71</v>
      </c>
      <c r="M51" s="79">
        <v>71</v>
      </c>
      <c r="N51" s="79">
        <v>71</v>
      </c>
      <c r="O51" s="79" t="s">
        <v>271</v>
      </c>
    </row>
    <row r="52" spans="1:15" x14ac:dyDescent="0.2">
      <c r="A52" s="79" t="s">
        <v>40</v>
      </c>
      <c r="B52" s="79" t="s">
        <v>317</v>
      </c>
      <c r="C52" s="79">
        <v>71</v>
      </c>
      <c r="D52" s="79">
        <v>71</v>
      </c>
      <c r="E52" s="79">
        <v>71</v>
      </c>
      <c r="F52" s="79">
        <v>71</v>
      </c>
      <c r="G52" s="79">
        <v>71</v>
      </c>
      <c r="H52" s="79">
        <v>71</v>
      </c>
      <c r="I52" s="79">
        <v>71</v>
      </c>
      <c r="J52" s="79">
        <v>71</v>
      </c>
      <c r="K52" s="79">
        <v>71</v>
      </c>
      <c r="L52" s="79">
        <v>71</v>
      </c>
      <c r="M52" s="79">
        <v>71</v>
      </c>
      <c r="N52" s="79">
        <v>71</v>
      </c>
      <c r="O52" s="79" t="s">
        <v>40</v>
      </c>
    </row>
    <row r="53" spans="1:15" x14ac:dyDescent="0.2">
      <c r="A53" s="79" t="s">
        <v>41</v>
      </c>
      <c r="B53" s="79" t="s">
        <v>318</v>
      </c>
      <c r="C53" s="79">
        <v>138</v>
      </c>
      <c r="D53" s="79">
        <v>138</v>
      </c>
      <c r="E53" s="79">
        <v>138</v>
      </c>
      <c r="F53" s="79">
        <v>138</v>
      </c>
      <c r="G53" s="79">
        <v>138</v>
      </c>
      <c r="H53" s="79">
        <v>138</v>
      </c>
      <c r="I53" s="79">
        <v>138</v>
      </c>
      <c r="J53" s="79">
        <v>138</v>
      </c>
      <c r="K53" s="79">
        <v>138</v>
      </c>
      <c r="L53" s="79">
        <v>138</v>
      </c>
      <c r="M53" s="79">
        <v>138</v>
      </c>
      <c r="N53" s="79">
        <v>138</v>
      </c>
      <c r="O53" s="79" t="s">
        <v>41</v>
      </c>
    </row>
    <row r="54" spans="1:15" x14ac:dyDescent="0.2">
      <c r="A54" s="79" t="s">
        <v>42</v>
      </c>
      <c r="B54" s="79" t="s">
        <v>805</v>
      </c>
      <c r="C54" s="79">
        <v>120</v>
      </c>
      <c r="D54" s="79">
        <v>120</v>
      </c>
      <c r="E54" s="79">
        <v>120</v>
      </c>
      <c r="F54" s="79">
        <v>120</v>
      </c>
      <c r="G54" s="79">
        <v>120</v>
      </c>
      <c r="H54" s="79">
        <v>120</v>
      </c>
      <c r="I54" s="79">
        <v>120</v>
      </c>
      <c r="J54" s="79">
        <v>120</v>
      </c>
      <c r="K54" s="79">
        <v>120</v>
      </c>
      <c r="L54" s="79">
        <v>120</v>
      </c>
      <c r="M54" s="79">
        <v>120</v>
      </c>
      <c r="N54" s="79">
        <v>120</v>
      </c>
      <c r="O54" s="79" t="s">
        <v>42</v>
      </c>
    </row>
    <row r="55" spans="1:15" x14ac:dyDescent="0.2">
      <c r="A55" s="79" t="s">
        <v>43</v>
      </c>
      <c r="B55" s="79" t="s">
        <v>319</v>
      </c>
      <c r="C55" s="79">
        <v>61</v>
      </c>
      <c r="D55" s="79">
        <v>61</v>
      </c>
      <c r="E55" s="79">
        <v>61</v>
      </c>
      <c r="F55" s="79">
        <v>61</v>
      </c>
      <c r="G55" s="79">
        <v>61</v>
      </c>
      <c r="H55" s="79">
        <v>61</v>
      </c>
      <c r="I55" s="79">
        <v>61</v>
      </c>
      <c r="J55" s="79">
        <v>61</v>
      </c>
      <c r="K55" s="79">
        <v>61</v>
      </c>
      <c r="L55" s="79">
        <v>61</v>
      </c>
      <c r="M55" s="79">
        <v>61</v>
      </c>
      <c r="N55" s="79">
        <v>61</v>
      </c>
      <c r="O55" s="79" t="s">
        <v>43</v>
      </c>
    </row>
    <row r="56" spans="1:15" x14ac:dyDescent="0.2">
      <c r="A56" s="78" t="s">
        <v>699</v>
      </c>
      <c r="B56" s="78" t="s">
        <v>616</v>
      </c>
      <c r="C56" s="78">
        <v>71</v>
      </c>
      <c r="D56" s="78">
        <v>71</v>
      </c>
      <c r="E56" s="78">
        <v>71</v>
      </c>
      <c r="F56" s="78">
        <v>71</v>
      </c>
      <c r="G56" s="78">
        <v>71</v>
      </c>
      <c r="H56" s="78">
        <v>71</v>
      </c>
      <c r="I56" s="78">
        <v>71</v>
      </c>
      <c r="J56" s="78">
        <v>71</v>
      </c>
      <c r="K56" s="78">
        <v>71</v>
      </c>
      <c r="L56" s="78">
        <v>71</v>
      </c>
      <c r="M56" s="78">
        <v>71</v>
      </c>
      <c r="N56" s="78">
        <v>71</v>
      </c>
      <c r="O56" s="78" t="s">
        <v>699</v>
      </c>
    </row>
    <row r="57" spans="1:15" x14ac:dyDescent="0.2">
      <c r="A57" s="79" t="s">
        <v>45</v>
      </c>
      <c r="B57" s="79" t="s">
        <v>320</v>
      </c>
      <c r="C57" s="79">
        <v>118</v>
      </c>
      <c r="D57" s="79">
        <v>118</v>
      </c>
      <c r="E57" s="79">
        <v>118</v>
      </c>
      <c r="F57" s="79">
        <v>118</v>
      </c>
      <c r="G57" s="79">
        <v>118</v>
      </c>
      <c r="H57" s="79">
        <v>118</v>
      </c>
      <c r="I57" s="79">
        <v>118</v>
      </c>
      <c r="J57" s="79">
        <v>118</v>
      </c>
      <c r="K57" s="79">
        <v>118</v>
      </c>
      <c r="L57" s="79">
        <v>118</v>
      </c>
      <c r="M57" s="79">
        <v>118</v>
      </c>
      <c r="N57" s="79">
        <v>118</v>
      </c>
      <c r="O57" s="79" t="s">
        <v>45</v>
      </c>
    </row>
    <row r="58" spans="1:15" x14ac:dyDescent="0.2">
      <c r="A58" s="79" t="s">
        <v>44</v>
      </c>
      <c r="B58" s="79" t="s">
        <v>321</v>
      </c>
      <c r="C58" s="79">
        <v>66</v>
      </c>
      <c r="D58" s="79">
        <v>66</v>
      </c>
      <c r="E58" s="79">
        <v>66</v>
      </c>
      <c r="F58" s="79">
        <v>66</v>
      </c>
      <c r="G58" s="79">
        <v>66</v>
      </c>
      <c r="H58" s="79">
        <v>66</v>
      </c>
      <c r="I58" s="79">
        <v>66</v>
      </c>
      <c r="J58" s="79">
        <v>66</v>
      </c>
      <c r="K58" s="79">
        <v>66</v>
      </c>
      <c r="L58" s="79">
        <v>66</v>
      </c>
      <c r="M58" s="79">
        <v>66</v>
      </c>
      <c r="N58" s="79">
        <v>66</v>
      </c>
      <c r="O58" s="79" t="s">
        <v>44</v>
      </c>
    </row>
    <row r="59" spans="1:15" x14ac:dyDescent="0.2">
      <c r="A59" s="79" t="s">
        <v>46</v>
      </c>
      <c r="B59" s="79" t="s">
        <v>455</v>
      </c>
      <c r="C59" s="79">
        <v>66</v>
      </c>
      <c r="D59" s="79">
        <v>66</v>
      </c>
      <c r="E59" s="79">
        <v>66</v>
      </c>
      <c r="F59" s="79">
        <v>66</v>
      </c>
      <c r="G59" s="79">
        <v>66</v>
      </c>
      <c r="H59" s="79">
        <v>66</v>
      </c>
      <c r="I59" s="79">
        <v>66</v>
      </c>
      <c r="J59" s="79">
        <v>66</v>
      </c>
      <c r="K59" s="79">
        <v>66</v>
      </c>
      <c r="L59" s="79">
        <v>66</v>
      </c>
      <c r="M59" s="79">
        <v>66</v>
      </c>
      <c r="N59" s="79">
        <v>66</v>
      </c>
      <c r="O59" s="79" t="s">
        <v>46</v>
      </c>
    </row>
    <row r="60" spans="1:15" x14ac:dyDescent="0.2">
      <c r="A60" s="79" t="s">
        <v>47</v>
      </c>
      <c r="B60" s="79" t="s">
        <v>322</v>
      </c>
      <c r="C60" s="79">
        <v>71</v>
      </c>
      <c r="D60" s="79">
        <v>71</v>
      </c>
      <c r="E60" s="79">
        <v>71</v>
      </c>
      <c r="F60" s="79">
        <v>71</v>
      </c>
      <c r="G60" s="79">
        <v>71</v>
      </c>
      <c r="H60" s="79">
        <v>71</v>
      </c>
      <c r="I60" s="79">
        <v>71</v>
      </c>
      <c r="J60" s="79">
        <v>71</v>
      </c>
      <c r="K60" s="79">
        <v>71</v>
      </c>
      <c r="L60" s="79">
        <v>71</v>
      </c>
      <c r="M60" s="79">
        <v>71</v>
      </c>
      <c r="N60" s="79">
        <v>71</v>
      </c>
      <c r="O60" s="79" t="s">
        <v>47</v>
      </c>
    </row>
    <row r="61" spans="1:15" x14ac:dyDescent="0.2">
      <c r="A61" s="79" t="s">
        <v>48</v>
      </c>
      <c r="B61" s="79" t="s">
        <v>323</v>
      </c>
      <c r="C61" s="79">
        <v>115</v>
      </c>
      <c r="D61" s="79">
        <v>115</v>
      </c>
      <c r="E61" s="79">
        <v>115</v>
      </c>
      <c r="F61" s="79">
        <v>115</v>
      </c>
      <c r="G61" s="79">
        <v>115</v>
      </c>
      <c r="H61" s="79">
        <v>115</v>
      </c>
      <c r="I61" s="79">
        <v>115</v>
      </c>
      <c r="J61" s="79">
        <v>115</v>
      </c>
      <c r="K61" s="79">
        <v>115</v>
      </c>
      <c r="L61" s="79">
        <v>115</v>
      </c>
      <c r="M61" s="79">
        <v>115</v>
      </c>
      <c r="N61" s="79">
        <v>115</v>
      </c>
      <c r="O61" s="79" t="s">
        <v>48</v>
      </c>
    </row>
    <row r="62" spans="1:15" x14ac:dyDescent="0.2">
      <c r="A62" s="78" t="s">
        <v>718</v>
      </c>
      <c r="B62" s="78" t="s">
        <v>582</v>
      </c>
      <c r="C62" s="78">
        <v>55</v>
      </c>
      <c r="D62" s="78">
        <v>55</v>
      </c>
      <c r="E62" s="78">
        <v>55</v>
      </c>
      <c r="F62" s="78">
        <v>55</v>
      </c>
      <c r="G62" s="78">
        <v>55</v>
      </c>
      <c r="H62" s="78">
        <v>55</v>
      </c>
      <c r="I62" s="78">
        <v>55</v>
      </c>
      <c r="J62" s="78">
        <v>55</v>
      </c>
      <c r="K62" s="78">
        <v>55</v>
      </c>
      <c r="L62" s="78">
        <v>55</v>
      </c>
      <c r="M62" s="78">
        <v>55</v>
      </c>
      <c r="N62" s="78">
        <v>55</v>
      </c>
      <c r="O62" s="78" t="s">
        <v>718</v>
      </c>
    </row>
    <row r="63" spans="1:15" x14ac:dyDescent="0.2">
      <c r="A63" s="78" t="s">
        <v>684</v>
      </c>
      <c r="B63" s="78" t="s">
        <v>594</v>
      </c>
      <c r="C63" s="78">
        <v>61</v>
      </c>
      <c r="D63" s="78">
        <v>61</v>
      </c>
      <c r="E63" s="78">
        <v>61</v>
      </c>
      <c r="F63" s="78">
        <v>61</v>
      </c>
      <c r="G63" s="78">
        <v>61</v>
      </c>
      <c r="H63" s="78">
        <v>61</v>
      </c>
      <c r="I63" s="78">
        <v>61</v>
      </c>
      <c r="J63" s="78">
        <v>61</v>
      </c>
      <c r="K63" s="78">
        <v>61</v>
      </c>
      <c r="L63" s="78">
        <v>61</v>
      </c>
      <c r="M63" s="78">
        <v>61</v>
      </c>
      <c r="N63" s="78">
        <v>61</v>
      </c>
      <c r="O63" s="78" t="s">
        <v>684</v>
      </c>
    </row>
    <row r="64" spans="1:15" x14ac:dyDescent="0.2">
      <c r="A64" s="79" t="s">
        <v>272</v>
      </c>
      <c r="B64" s="79" t="s">
        <v>324</v>
      </c>
      <c r="C64" s="79">
        <v>56</v>
      </c>
      <c r="D64" s="79">
        <v>56</v>
      </c>
      <c r="E64" s="79">
        <v>56</v>
      </c>
      <c r="F64" s="79">
        <v>56</v>
      </c>
      <c r="G64" s="79">
        <v>56</v>
      </c>
      <c r="H64" s="79">
        <v>56</v>
      </c>
      <c r="I64" s="79">
        <v>56</v>
      </c>
      <c r="J64" s="79">
        <v>56</v>
      </c>
      <c r="K64" s="79">
        <v>56</v>
      </c>
      <c r="L64" s="79">
        <v>56</v>
      </c>
      <c r="M64" s="79">
        <v>56</v>
      </c>
      <c r="N64" s="79">
        <v>56</v>
      </c>
      <c r="O64" s="79" t="s">
        <v>272</v>
      </c>
    </row>
    <row r="65" spans="1:15" x14ac:dyDescent="0.2">
      <c r="A65" s="78" t="s">
        <v>662</v>
      </c>
      <c r="B65" s="78" t="s">
        <v>563</v>
      </c>
      <c r="C65" s="78">
        <v>91</v>
      </c>
      <c r="D65" s="78">
        <v>91</v>
      </c>
      <c r="E65" s="78">
        <v>91</v>
      </c>
      <c r="F65" s="78">
        <v>91</v>
      </c>
      <c r="G65" s="78">
        <v>91</v>
      </c>
      <c r="H65" s="78">
        <v>91</v>
      </c>
      <c r="I65" s="78">
        <v>91</v>
      </c>
      <c r="J65" s="78">
        <v>91</v>
      </c>
      <c r="K65" s="78">
        <v>91</v>
      </c>
      <c r="L65" s="78">
        <v>91</v>
      </c>
      <c r="M65" s="78">
        <v>91</v>
      </c>
      <c r="N65" s="78">
        <v>91</v>
      </c>
      <c r="O65" s="78" t="s">
        <v>662</v>
      </c>
    </row>
    <row r="66" spans="1:15" x14ac:dyDescent="0.2">
      <c r="A66" s="79" t="s">
        <v>49</v>
      </c>
      <c r="B66" s="79" t="s">
        <v>456</v>
      </c>
      <c r="C66" s="79">
        <v>261</v>
      </c>
      <c r="D66" s="79">
        <v>261</v>
      </c>
      <c r="E66" s="79">
        <v>261</v>
      </c>
      <c r="F66" s="79">
        <v>261</v>
      </c>
      <c r="G66" s="79">
        <v>261</v>
      </c>
      <c r="H66" s="79">
        <v>261</v>
      </c>
      <c r="I66" s="79">
        <v>261</v>
      </c>
      <c r="J66" s="79">
        <v>261</v>
      </c>
      <c r="K66" s="79">
        <v>261</v>
      </c>
      <c r="L66" s="79">
        <v>261</v>
      </c>
      <c r="M66" s="79">
        <v>261</v>
      </c>
      <c r="N66" s="79">
        <v>261</v>
      </c>
      <c r="O66" s="79" t="s">
        <v>49</v>
      </c>
    </row>
    <row r="67" spans="1:15" x14ac:dyDescent="0.2">
      <c r="A67" s="79" t="s">
        <v>50</v>
      </c>
      <c r="B67" s="79" t="s">
        <v>325</v>
      </c>
      <c r="C67" s="79">
        <v>182</v>
      </c>
      <c r="D67" s="79">
        <v>182</v>
      </c>
      <c r="E67" s="79">
        <v>182</v>
      </c>
      <c r="F67" s="79">
        <v>182</v>
      </c>
      <c r="G67" s="79">
        <v>182</v>
      </c>
      <c r="H67" s="79">
        <v>182</v>
      </c>
      <c r="I67" s="79">
        <v>182</v>
      </c>
      <c r="J67" s="79">
        <v>182</v>
      </c>
      <c r="K67" s="79">
        <v>182</v>
      </c>
      <c r="L67" s="79">
        <v>182</v>
      </c>
      <c r="M67" s="79">
        <v>182</v>
      </c>
      <c r="N67" s="79">
        <v>182</v>
      </c>
      <c r="O67" s="79" t="s">
        <v>50</v>
      </c>
    </row>
    <row r="68" spans="1:15" x14ac:dyDescent="0.2">
      <c r="A68" s="78" t="s">
        <v>726</v>
      </c>
      <c r="B68" s="78" t="s">
        <v>656</v>
      </c>
      <c r="C68" s="78">
        <v>49</v>
      </c>
      <c r="D68" s="78">
        <v>49</v>
      </c>
      <c r="E68" s="78">
        <v>49</v>
      </c>
      <c r="F68" s="78">
        <v>49</v>
      </c>
      <c r="G68" s="78">
        <v>49</v>
      </c>
      <c r="H68" s="78">
        <v>49</v>
      </c>
      <c r="I68" s="78">
        <v>49</v>
      </c>
      <c r="J68" s="78">
        <v>49</v>
      </c>
      <c r="K68" s="78">
        <v>49</v>
      </c>
      <c r="L68" s="78">
        <v>49</v>
      </c>
      <c r="M68" s="78">
        <v>49</v>
      </c>
      <c r="N68" s="78">
        <v>49</v>
      </c>
      <c r="O68" s="78" t="s">
        <v>726</v>
      </c>
    </row>
    <row r="69" spans="1:15" x14ac:dyDescent="0.2">
      <c r="A69" s="78" t="s">
        <v>704</v>
      </c>
      <c r="B69" s="78" t="s">
        <v>623</v>
      </c>
      <c r="C69" s="78">
        <v>61</v>
      </c>
      <c r="D69" s="78">
        <v>61</v>
      </c>
      <c r="E69" s="78">
        <v>61</v>
      </c>
      <c r="F69" s="78">
        <v>61</v>
      </c>
      <c r="G69" s="78">
        <v>61</v>
      </c>
      <c r="H69" s="78">
        <v>61</v>
      </c>
      <c r="I69" s="78">
        <v>61</v>
      </c>
      <c r="J69" s="78">
        <v>61</v>
      </c>
      <c r="K69" s="78">
        <v>61</v>
      </c>
      <c r="L69" s="78">
        <v>61</v>
      </c>
      <c r="M69" s="78">
        <v>61</v>
      </c>
      <c r="N69" s="78">
        <v>61</v>
      </c>
      <c r="O69" s="78" t="s">
        <v>704</v>
      </c>
    </row>
    <row r="70" spans="1:15" x14ac:dyDescent="0.2">
      <c r="A70" s="78" t="s">
        <v>818</v>
      </c>
      <c r="B70" s="78" t="s">
        <v>823</v>
      </c>
      <c r="C70" s="78">
        <v>71</v>
      </c>
      <c r="D70" s="78">
        <v>71</v>
      </c>
      <c r="E70" s="78">
        <v>71</v>
      </c>
      <c r="F70" s="78">
        <v>71</v>
      </c>
      <c r="G70" s="78">
        <v>71</v>
      </c>
      <c r="H70" s="78">
        <v>71</v>
      </c>
      <c r="I70" s="78">
        <v>71</v>
      </c>
      <c r="J70" s="78">
        <v>71</v>
      </c>
      <c r="K70" s="78">
        <v>71</v>
      </c>
      <c r="L70" s="78">
        <v>71</v>
      </c>
      <c r="M70" s="78">
        <v>71</v>
      </c>
      <c r="N70" s="78">
        <v>71</v>
      </c>
      <c r="O70" s="78" t="s">
        <v>818</v>
      </c>
    </row>
    <row r="71" spans="1:15" x14ac:dyDescent="0.2">
      <c r="A71" s="79" t="s">
        <v>51</v>
      </c>
      <c r="B71" s="79" t="s">
        <v>326</v>
      </c>
      <c r="C71" s="79">
        <v>71</v>
      </c>
      <c r="D71" s="79">
        <v>71</v>
      </c>
      <c r="E71" s="79">
        <v>71</v>
      </c>
      <c r="F71" s="79">
        <v>71</v>
      </c>
      <c r="G71" s="79">
        <v>71</v>
      </c>
      <c r="H71" s="79">
        <v>71</v>
      </c>
      <c r="I71" s="79">
        <v>71</v>
      </c>
      <c r="J71" s="79">
        <v>71</v>
      </c>
      <c r="K71" s="79">
        <v>71</v>
      </c>
      <c r="L71" s="79">
        <v>71</v>
      </c>
      <c r="M71" s="79">
        <v>71</v>
      </c>
      <c r="N71" s="79">
        <v>71</v>
      </c>
      <c r="O71" s="79" t="s">
        <v>51</v>
      </c>
    </row>
    <row r="72" spans="1:15" x14ac:dyDescent="0.2">
      <c r="A72" s="79" t="s">
        <v>52</v>
      </c>
      <c r="B72" s="79" t="s">
        <v>327</v>
      </c>
      <c r="C72" s="79">
        <v>55</v>
      </c>
      <c r="D72" s="79">
        <v>55</v>
      </c>
      <c r="E72" s="79">
        <v>55</v>
      </c>
      <c r="F72" s="79">
        <v>55</v>
      </c>
      <c r="G72" s="79">
        <v>55</v>
      </c>
      <c r="H72" s="79">
        <v>55</v>
      </c>
      <c r="I72" s="79">
        <v>55</v>
      </c>
      <c r="J72" s="79">
        <v>55</v>
      </c>
      <c r="K72" s="79">
        <v>55</v>
      </c>
      <c r="L72" s="79">
        <v>55</v>
      </c>
      <c r="M72" s="79">
        <v>55</v>
      </c>
      <c r="N72" s="79">
        <v>55</v>
      </c>
      <c r="O72" s="79" t="s">
        <v>52</v>
      </c>
    </row>
    <row r="73" spans="1:15" x14ac:dyDescent="0.2">
      <c r="A73" s="79" t="s">
        <v>53</v>
      </c>
      <c r="B73" s="79" t="s">
        <v>328</v>
      </c>
      <c r="C73" s="79">
        <v>66</v>
      </c>
      <c r="D73" s="79">
        <v>66</v>
      </c>
      <c r="E73" s="79">
        <v>66</v>
      </c>
      <c r="F73" s="79">
        <v>66</v>
      </c>
      <c r="G73" s="79">
        <v>66</v>
      </c>
      <c r="H73" s="79">
        <v>66</v>
      </c>
      <c r="I73" s="79">
        <v>66</v>
      </c>
      <c r="J73" s="79">
        <v>66</v>
      </c>
      <c r="K73" s="79">
        <v>66</v>
      </c>
      <c r="L73" s="79">
        <v>66</v>
      </c>
      <c r="M73" s="79">
        <v>66</v>
      </c>
      <c r="N73" s="79">
        <v>66</v>
      </c>
      <c r="O73" s="79" t="s">
        <v>53</v>
      </c>
    </row>
    <row r="74" spans="1:15" x14ac:dyDescent="0.2">
      <c r="A74" s="79" t="s">
        <v>54</v>
      </c>
      <c r="B74" s="79" t="s">
        <v>329</v>
      </c>
      <c r="C74" s="79">
        <v>56</v>
      </c>
      <c r="D74" s="79">
        <v>56</v>
      </c>
      <c r="E74" s="79">
        <v>56</v>
      </c>
      <c r="F74" s="79">
        <v>56</v>
      </c>
      <c r="G74" s="79">
        <v>56</v>
      </c>
      <c r="H74" s="79">
        <v>56</v>
      </c>
      <c r="I74" s="79">
        <v>56</v>
      </c>
      <c r="J74" s="79">
        <v>56</v>
      </c>
      <c r="K74" s="79">
        <v>56</v>
      </c>
      <c r="L74" s="79">
        <v>56</v>
      </c>
      <c r="M74" s="79">
        <v>56</v>
      </c>
      <c r="N74" s="79">
        <v>56</v>
      </c>
      <c r="O74" s="79" t="s">
        <v>54</v>
      </c>
    </row>
    <row r="75" spans="1:15" x14ac:dyDescent="0.2">
      <c r="A75" s="79" t="s">
        <v>55</v>
      </c>
      <c r="B75" s="79" t="s">
        <v>540</v>
      </c>
      <c r="C75" s="79">
        <v>76</v>
      </c>
      <c r="D75" s="79">
        <v>76</v>
      </c>
      <c r="E75" s="79">
        <v>76</v>
      </c>
      <c r="F75" s="79">
        <v>76</v>
      </c>
      <c r="G75" s="79">
        <v>76</v>
      </c>
      <c r="H75" s="79">
        <v>76</v>
      </c>
      <c r="I75" s="79">
        <v>76</v>
      </c>
      <c r="J75" s="79">
        <v>76</v>
      </c>
      <c r="K75" s="79">
        <v>76</v>
      </c>
      <c r="L75" s="79">
        <v>76</v>
      </c>
      <c r="M75" s="79">
        <v>76</v>
      </c>
      <c r="N75" s="79">
        <v>76</v>
      </c>
      <c r="O75" s="79" t="s">
        <v>55</v>
      </c>
    </row>
    <row r="76" spans="1:15" x14ac:dyDescent="0.2">
      <c r="A76" s="79" t="s">
        <v>56</v>
      </c>
      <c r="B76" s="79" t="s">
        <v>330</v>
      </c>
      <c r="C76" s="79">
        <v>56</v>
      </c>
      <c r="D76" s="79">
        <v>56</v>
      </c>
      <c r="E76" s="79">
        <v>56</v>
      </c>
      <c r="F76" s="79">
        <v>56</v>
      </c>
      <c r="G76" s="79">
        <v>56</v>
      </c>
      <c r="H76" s="79">
        <v>56</v>
      </c>
      <c r="I76" s="79">
        <v>56</v>
      </c>
      <c r="J76" s="79">
        <v>56</v>
      </c>
      <c r="K76" s="79">
        <v>56</v>
      </c>
      <c r="L76" s="79">
        <v>56</v>
      </c>
      <c r="M76" s="79">
        <v>56</v>
      </c>
      <c r="N76" s="79">
        <v>56</v>
      </c>
      <c r="O76" s="79" t="s">
        <v>56</v>
      </c>
    </row>
    <row r="77" spans="1:15" x14ac:dyDescent="0.2">
      <c r="A77" s="79" t="s">
        <v>57</v>
      </c>
      <c r="B77" s="79" t="s">
        <v>331</v>
      </c>
      <c r="C77" s="79">
        <v>61</v>
      </c>
      <c r="D77" s="79">
        <v>61</v>
      </c>
      <c r="E77" s="79">
        <v>61</v>
      </c>
      <c r="F77" s="79">
        <v>61</v>
      </c>
      <c r="G77" s="79">
        <v>61</v>
      </c>
      <c r="H77" s="79">
        <v>61</v>
      </c>
      <c r="I77" s="79">
        <v>61</v>
      </c>
      <c r="J77" s="79">
        <v>61</v>
      </c>
      <c r="K77" s="79">
        <v>61</v>
      </c>
      <c r="L77" s="79">
        <v>61</v>
      </c>
      <c r="M77" s="79">
        <v>61</v>
      </c>
      <c r="N77" s="79">
        <v>61</v>
      </c>
      <c r="O77" s="79" t="s">
        <v>57</v>
      </c>
    </row>
    <row r="78" spans="1:15" x14ac:dyDescent="0.2">
      <c r="A78" s="79" t="s">
        <v>58</v>
      </c>
      <c r="B78" s="79" t="s">
        <v>332</v>
      </c>
      <c r="C78" s="79">
        <v>55</v>
      </c>
      <c r="D78" s="79">
        <v>55</v>
      </c>
      <c r="E78" s="79">
        <v>55</v>
      </c>
      <c r="F78" s="79">
        <v>55</v>
      </c>
      <c r="G78" s="79">
        <v>55</v>
      </c>
      <c r="H78" s="79">
        <v>55</v>
      </c>
      <c r="I78" s="79">
        <v>55</v>
      </c>
      <c r="J78" s="79">
        <v>55</v>
      </c>
      <c r="K78" s="79">
        <v>55</v>
      </c>
      <c r="L78" s="79">
        <v>55</v>
      </c>
      <c r="M78" s="79">
        <v>55</v>
      </c>
      <c r="N78" s="79">
        <v>55</v>
      </c>
      <c r="O78" s="79" t="s">
        <v>58</v>
      </c>
    </row>
    <row r="79" spans="1:15" x14ac:dyDescent="0.2">
      <c r="A79" s="78" t="s">
        <v>661</v>
      </c>
      <c r="B79" s="78" t="s">
        <v>657</v>
      </c>
      <c r="C79" s="78">
        <v>64</v>
      </c>
      <c r="D79" s="78">
        <v>64</v>
      </c>
      <c r="E79" s="78">
        <v>64</v>
      </c>
      <c r="F79" s="78">
        <v>64</v>
      </c>
      <c r="G79" s="78">
        <v>64</v>
      </c>
      <c r="H79" s="78">
        <v>64</v>
      </c>
      <c r="I79" s="78">
        <v>64</v>
      </c>
      <c r="J79" s="78">
        <v>64</v>
      </c>
      <c r="K79" s="78">
        <v>64</v>
      </c>
      <c r="L79" s="78">
        <v>64</v>
      </c>
      <c r="M79" s="78">
        <v>64</v>
      </c>
      <c r="N79" s="78">
        <v>64</v>
      </c>
      <c r="O79" s="78" t="s">
        <v>661</v>
      </c>
    </row>
    <row r="80" spans="1:15" x14ac:dyDescent="0.2">
      <c r="A80" s="79" t="s">
        <v>59</v>
      </c>
      <c r="B80" s="79" t="s">
        <v>457</v>
      </c>
      <c r="C80" s="79">
        <v>61</v>
      </c>
      <c r="D80" s="79">
        <v>61</v>
      </c>
      <c r="E80" s="79">
        <v>61</v>
      </c>
      <c r="F80" s="79">
        <v>61</v>
      </c>
      <c r="G80" s="79">
        <v>61</v>
      </c>
      <c r="H80" s="79">
        <v>61</v>
      </c>
      <c r="I80" s="79">
        <v>61</v>
      </c>
      <c r="J80" s="79">
        <v>61</v>
      </c>
      <c r="K80" s="79">
        <v>61</v>
      </c>
      <c r="L80" s="79">
        <v>61</v>
      </c>
      <c r="M80" s="79">
        <v>61</v>
      </c>
      <c r="N80" s="79">
        <v>61</v>
      </c>
      <c r="O80" s="79" t="s">
        <v>59</v>
      </c>
    </row>
    <row r="81" spans="1:15" x14ac:dyDescent="0.2">
      <c r="A81" s="79" t="s">
        <v>60</v>
      </c>
      <c r="B81" s="79" t="s">
        <v>333</v>
      </c>
      <c r="C81" s="79">
        <v>66</v>
      </c>
      <c r="D81" s="79">
        <v>66</v>
      </c>
      <c r="E81" s="79">
        <v>66</v>
      </c>
      <c r="F81" s="79">
        <v>66</v>
      </c>
      <c r="G81" s="79">
        <v>66</v>
      </c>
      <c r="H81" s="79">
        <v>66</v>
      </c>
      <c r="I81" s="79">
        <v>66</v>
      </c>
      <c r="J81" s="79">
        <v>66</v>
      </c>
      <c r="K81" s="79">
        <v>66</v>
      </c>
      <c r="L81" s="79">
        <v>66</v>
      </c>
      <c r="M81" s="79">
        <v>66</v>
      </c>
      <c r="N81" s="79">
        <v>66</v>
      </c>
      <c r="O81" s="79" t="s">
        <v>60</v>
      </c>
    </row>
    <row r="82" spans="1:15" x14ac:dyDescent="0.2">
      <c r="A82" s="78" t="s">
        <v>683</v>
      </c>
      <c r="B82" s="78" t="s">
        <v>593</v>
      </c>
      <c r="C82" s="78">
        <v>55</v>
      </c>
      <c r="D82" s="78">
        <v>55</v>
      </c>
      <c r="E82" s="78">
        <v>55</v>
      </c>
      <c r="F82" s="78">
        <v>55</v>
      </c>
      <c r="G82" s="78">
        <v>55</v>
      </c>
      <c r="H82" s="78">
        <v>55</v>
      </c>
      <c r="I82" s="78">
        <v>55</v>
      </c>
      <c r="J82" s="78">
        <v>55</v>
      </c>
      <c r="K82" s="78">
        <v>55</v>
      </c>
      <c r="L82" s="78">
        <v>55</v>
      </c>
      <c r="M82" s="78">
        <v>55</v>
      </c>
      <c r="N82" s="78">
        <v>55</v>
      </c>
      <c r="O82" s="78" t="s">
        <v>683</v>
      </c>
    </row>
    <row r="83" spans="1:15" x14ac:dyDescent="0.2">
      <c r="A83" s="78" t="s">
        <v>561</v>
      </c>
      <c r="B83" s="78" t="s">
        <v>639</v>
      </c>
      <c r="C83" s="78">
        <v>159</v>
      </c>
      <c r="D83" s="78">
        <v>159</v>
      </c>
      <c r="E83" s="78">
        <v>159</v>
      </c>
      <c r="F83" s="78">
        <v>159</v>
      </c>
      <c r="G83" s="78">
        <v>159</v>
      </c>
      <c r="H83" s="78">
        <v>159</v>
      </c>
      <c r="I83" s="78">
        <v>159</v>
      </c>
      <c r="J83" s="78">
        <v>159</v>
      </c>
      <c r="K83" s="78">
        <v>159</v>
      </c>
      <c r="L83" s="78">
        <v>159</v>
      </c>
      <c r="M83" s="78">
        <v>159</v>
      </c>
      <c r="N83" s="78">
        <v>159</v>
      </c>
      <c r="O83" s="78" t="s">
        <v>561</v>
      </c>
    </row>
    <row r="84" spans="1:15" x14ac:dyDescent="0.2">
      <c r="A84" s="79" t="s">
        <v>61</v>
      </c>
      <c r="B84" s="79" t="s">
        <v>334</v>
      </c>
      <c r="C84" s="79">
        <v>56</v>
      </c>
      <c r="D84" s="79">
        <v>56</v>
      </c>
      <c r="E84" s="79">
        <v>56</v>
      </c>
      <c r="F84" s="79">
        <v>56</v>
      </c>
      <c r="G84" s="79">
        <v>56</v>
      </c>
      <c r="H84" s="79">
        <v>56</v>
      </c>
      <c r="I84" s="79">
        <v>56</v>
      </c>
      <c r="J84" s="79">
        <v>56</v>
      </c>
      <c r="K84" s="79">
        <v>56</v>
      </c>
      <c r="L84" s="79">
        <v>56</v>
      </c>
      <c r="M84" s="79">
        <v>56</v>
      </c>
      <c r="N84" s="79">
        <v>56</v>
      </c>
      <c r="O84" s="79" t="s">
        <v>61</v>
      </c>
    </row>
    <row r="85" spans="1:15" x14ac:dyDescent="0.2">
      <c r="A85" s="78" t="s">
        <v>707</v>
      </c>
      <c r="B85" s="78" t="s">
        <v>622</v>
      </c>
      <c r="C85" s="78">
        <v>56</v>
      </c>
      <c r="D85" s="78">
        <v>56</v>
      </c>
      <c r="E85" s="78">
        <v>56</v>
      </c>
      <c r="F85" s="78">
        <v>56</v>
      </c>
      <c r="G85" s="78">
        <v>56</v>
      </c>
      <c r="H85" s="78">
        <v>56</v>
      </c>
      <c r="I85" s="78">
        <v>56</v>
      </c>
      <c r="J85" s="78">
        <v>56</v>
      </c>
      <c r="K85" s="78">
        <v>56</v>
      </c>
      <c r="L85" s="78">
        <v>56</v>
      </c>
      <c r="M85" s="78">
        <v>56</v>
      </c>
      <c r="N85" s="78">
        <v>56</v>
      </c>
      <c r="O85" s="78" t="s">
        <v>707</v>
      </c>
    </row>
    <row r="86" spans="1:15" x14ac:dyDescent="0.2">
      <c r="A86" s="78" t="s">
        <v>760</v>
      </c>
      <c r="B86" s="78" t="s">
        <v>765</v>
      </c>
      <c r="C86" s="78">
        <v>128</v>
      </c>
      <c r="D86" s="78">
        <v>128</v>
      </c>
      <c r="E86" s="78">
        <v>128</v>
      </c>
      <c r="F86" s="78">
        <v>128</v>
      </c>
      <c r="G86" s="78">
        <v>128</v>
      </c>
      <c r="H86" s="78">
        <v>128</v>
      </c>
      <c r="I86" s="78">
        <v>128</v>
      </c>
      <c r="J86" s="78">
        <v>128</v>
      </c>
      <c r="K86" s="78">
        <v>128</v>
      </c>
      <c r="L86" s="78">
        <v>128</v>
      </c>
      <c r="M86" s="78">
        <v>128</v>
      </c>
      <c r="N86" s="78">
        <v>128</v>
      </c>
      <c r="O86" s="78" t="s">
        <v>760</v>
      </c>
    </row>
    <row r="87" spans="1:15" x14ac:dyDescent="0.2">
      <c r="A87" s="79" t="s">
        <v>62</v>
      </c>
      <c r="B87" s="79" t="s">
        <v>335</v>
      </c>
      <c r="C87" s="79">
        <v>119</v>
      </c>
      <c r="D87" s="79">
        <v>119</v>
      </c>
      <c r="E87" s="79">
        <v>119</v>
      </c>
      <c r="F87" s="79">
        <v>119</v>
      </c>
      <c r="G87" s="79">
        <v>119</v>
      </c>
      <c r="H87" s="79">
        <v>119</v>
      </c>
      <c r="I87" s="79">
        <v>119</v>
      </c>
      <c r="J87" s="79">
        <v>119</v>
      </c>
      <c r="K87" s="79">
        <v>119</v>
      </c>
      <c r="L87" s="79">
        <v>119</v>
      </c>
      <c r="M87" s="79">
        <v>119</v>
      </c>
      <c r="N87" s="79">
        <v>119</v>
      </c>
      <c r="O87" s="79" t="s">
        <v>62</v>
      </c>
    </row>
    <row r="88" spans="1:15" x14ac:dyDescent="0.2">
      <c r="A88" s="79" t="s">
        <v>63</v>
      </c>
      <c r="B88" s="79" t="s">
        <v>806</v>
      </c>
      <c r="C88" s="79">
        <v>111</v>
      </c>
      <c r="D88" s="79">
        <v>111</v>
      </c>
      <c r="E88" s="79">
        <v>111</v>
      </c>
      <c r="F88" s="79">
        <v>111</v>
      </c>
      <c r="G88" s="79">
        <v>111</v>
      </c>
      <c r="H88" s="79">
        <v>111</v>
      </c>
      <c r="I88" s="79">
        <v>111</v>
      </c>
      <c r="J88" s="79">
        <v>111</v>
      </c>
      <c r="K88" s="79">
        <v>111</v>
      </c>
      <c r="L88" s="79">
        <v>111</v>
      </c>
      <c r="M88" s="79">
        <v>111</v>
      </c>
      <c r="N88" s="79">
        <v>111</v>
      </c>
      <c r="O88" s="79" t="s">
        <v>63</v>
      </c>
    </row>
    <row r="89" spans="1:15" x14ac:dyDescent="0.2">
      <c r="A89" s="79" t="s">
        <v>64</v>
      </c>
      <c r="B89" s="79" t="s">
        <v>458</v>
      </c>
      <c r="C89" s="79">
        <v>75</v>
      </c>
      <c r="D89" s="79">
        <v>75</v>
      </c>
      <c r="E89" s="79">
        <v>75</v>
      </c>
      <c r="F89" s="79">
        <v>75</v>
      </c>
      <c r="G89" s="79">
        <v>75</v>
      </c>
      <c r="H89" s="79">
        <v>75</v>
      </c>
      <c r="I89" s="79">
        <v>75</v>
      </c>
      <c r="J89" s="79">
        <v>75</v>
      </c>
      <c r="K89" s="79">
        <v>75</v>
      </c>
      <c r="L89" s="79">
        <v>75</v>
      </c>
      <c r="M89" s="79">
        <v>75</v>
      </c>
      <c r="N89" s="79">
        <v>75</v>
      </c>
      <c r="O89" s="79" t="s">
        <v>64</v>
      </c>
    </row>
    <row r="90" spans="1:15" x14ac:dyDescent="0.2">
      <c r="A90" s="79" t="s">
        <v>65</v>
      </c>
      <c r="B90" s="79" t="s">
        <v>336</v>
      </c>
      <c r="C90" s="79">
        <v>76</v>
      </c>
      <c r="D90" s="79">
        <v>76</v>
      </c>
      <c r="E90" s="79">
        <v>76</v>
      </c>
      <c r="F90" s="79">
        <v>76</v>
      </c>
      <c r="G90" s="79">
        <v>76</v>
      </c>
      <c r="H90" s="79">
        <v>76</v>
      </c>
      <c r="I90" s="79">
        <v>76</v>
      </c>
      <c r="J90" s="79">
        <v>76</v>
      </c>
      <c r="K90" s="79">
        <v>76</v>
      </c>
      <c r="L90" s="79">
        <v>76</v>
      </c>
      <c r="M90" s="79">
        <v>76</v>
      </c>
      <c r="N90" s="79">
        <v>76</v>
      </c>
      <c r="O90" s="79" t="s">
        <v>65</v>
      </c>
    </row>
    <row r="91" spans="1:15" x14ac:dyDescent="0.2">
      <c r="A91" s="79" t="s">
        <v>66</v>
      </c>
      <c r="B91" s="79" t="s">
        <v>459</v>
      </c>
      <c r="C91" s="79">
        <v>55</v>
      </c>
      <c r="D91" s="79">
        <v>55</v>
      </c>
      <c r="E91" s="79">
        <v>55</v>
      </c>
      <c r="F91" s="79">
        <v>55</v>
      </c>
      <c r="G91" s="79">
        <v>55</v>
      </c>
      <c r="H91" s="79">
        <v>55</v>
      </c>
      <c r="I91" s="79">
        <v>55</v>
      </c>
      <c r="J91" s="79">
        <v>55</v>
      </c>
      <c r="K91" s="79">
        <v>55</v>
      </c>
      <c r="L91" s="79">
        <v>55</v>
      </c>
      <c r="M91" s="79">
        <v>55</v>
      </c>
      <c r="N91" s="79">
        <v>55</v>
      </c>
      <c r="O91" s="79" t="s">
        <v>66</v>
      </c>
    </row>
    <row r="92" spans="1:15" x14ac:dyDescent="0.2">
      <c r="A92" s="79" t="s">
        <v>67</v>
      </c>
      <c r="B92" s="79" t="s">
        <v>345</v>
      </c>
      <c r="C92" s="79">
        <v>79</v>
      </c>
      <c r="D92" s="79">
        <v>79</v>
      </c>
      <c r="E92" s="79">
        <v>79</v>
      </c>
      <c r="F92" s="79">
        <v>79</v>
      </c>
      <c r="G92" s="79">
        <v>79</v>
      </c>
      <c r="H92" s="79">
        <v>79</v>
      </c>
      <c r="I92" s="79">
        <v>79</v>
      </c>
      <c r="J92" s="79">
        <v>79</v>
      </c>
      <c r="K92" s="79">
        <v>79</v>
      </c>
      <c r="L92" s="79">
        <v>79</v>
      </c>
      <c r="M92" s="79">
        <v>79</v>
      </c>
      <c r="N92" s="79">
        <v>79</v>
      </c>
      <c r="O92" s="79" t="s">
        <v>67</v>
      </c>
    </row>
    <row r="93" spans="1:15" x14ac:dyDescent="0.2">
      <c r="A93" s="78" t="s">
        <v>556</v>
      </c>
      <c r="B93" s="78" t="s">
        <v>637</v>
      </c>
      <c r="C93" s="78">
        <v>66</v>
      </c>
      <c r="D93" s="78">
        <v>66</v>
      </c>
      <c r="E93" s="78">
        <v>66</v>
      </c>
      <c r="F93" s="78">
        <v>66</v>
      </c>
      <c r="G93" s="78">
        <v>66</v>
      </c>
      <c r="H93" s="78">
        <v>66</v>
      </c>
      <c r="I93" s="78">
        <v>66</v>
      </c>
      <c r="J93" s="78">
        <v>66</v>
      </c>
      <c r="K93" s="78">
        <v>66</v>
      </c>
      <c r="L93" s="78">
        <v>66</v>
      </c>
      <c r="M93" s="78">
        <v>66</v>
      </c>
      <c r="N93" s="78">
        <v>66</v>
      </c>
      <c r="O93" s="78" t="s">
        <v>556</v>
      </c>
    </row>
    <row r="94" spans="1:15" x14ac:dyDescent="0.2">
      <c r="A94" s="79" t="s">
        <v>69</v>
      </c>
      <c r="B94" s="79" t="s">
        <v>337</v>
      </c>
      <c r="C94" s="79">
        <v>56</v>
      </c>
      <c r="D94" s="79">
        <v>56</v>
      </c>
      <c r="E94" s="79">
        <v>56</v>
      </c>
      <c r="F94" s="79">
        <v>56</v>
      </c>
      <c r="G94" s="79">
        <v>56</v>
      </c>
      <c r="H94" s="79">
        <v>56</v>
      </c>
      <c r="I94" s="79">
        <v>56</v>
      </c>
      <c r="J94" s="79">
        <v>56</v>
      </c>
      <c r="K94" s="79">
        <v>56</v>
      </c>
      <c r="L94" s="79">
        <v>56</v>
      </c>
      <c r="M94" s="79">
        <v>56</v>
      </c>
      <c r="N94" s="79">
        <v>56</v>
      </c>
      <c r="O94" s="79" t="s">
        <v>69</v>
      </c>
    </row>
    <row r="95" spans="1:15" x14ac:dyDescent="0.2">
      <c r="A95" s="79" t="s">
        <v>70</v>
      </c>
      <c r="B95" s="79" t="s">
        <v>338</v>
      </c>
      <c r="C95" s="79">
        <v>55</v>
      </c>
      <c r="D95" s="79">
        <v>55</v>
      </c>
      <c r="E95" s="79">
        <v>55</v>
      </c>
      <c r="F95" s="79">
        <v>55</v>
      </c>
      <c r="G95" s="79">
        <v>55</v>
      </c>
      <c r="H95" s="79">
        <v>55</v>
      </c>
      <c r="I95" s="79">
        <v>55</v>
      </c>
      <c r="J95" s="79">
        <v>55</v>
      </c>
      <c r="K95" s="79">
        <v>55</v>
      </c>
      <c r="L95" s="79">
        <v>55</v>
      </c>
      <c r="M95" s="79">
        <v>55</v>
      </c>
      <c r="N95" s="79">
        <v>55</v>
      </c>
      <c r="O95" s="79" t="s">
        <v>70</v>
      </c>
    </row>
    <row r="96" spans="1:15" x14ac:dyDescent="0.2">
      <c r="A96" s="79" t="s">
        <v>71</v>
      </c>
      <c r="B96" s="79" t="s">
        <v>339</v>
      </c>
      <c r="C96" s="79">
        <v>76</v>
      </c>
      <c r="D96" s="79">
        <v>76</v>
      </c>
      <c r="E96" s="79">
        <v>76</v>
      </c>
      <c r="F96" s="79">
        <v>76</v>
      </c>
      <c r="G96" s="79">
        <v>76</v>
      </c>
      <c r="H96" s="79">
        <v>76</v>
      </c>
      <c r="I96" s="79">
        <v>76</v>
      </c>
      <c r="J96" s="79">
        <v>76</v>
      </c>
      <c r="K96" s="79">
        <v>76</v>
      </c>
      <c r="L96" s="79">
        <v>76</v>
      </c>
      <c r="M96" s="79">
        <v>76</v>
      </c>
      <c r="N96" s="79">
        <v>76</v>
      </c>
      <c r="O96" s="79" t="s">
        <v>71</v>
      </c>
    </row>
    <row r="97" spans="1:15" x14ac:dyDescent="0.2">
      <c r="A97" s="79" t="s">
        <v>68</v>
      </c>
      <c r="B97" s="79" t="s">
        <v>340</v>
      </c>
      <c r="C97" s="79">
        <v>133</v>
      </c>
      <c r="D97" s="79">
        <v>133</v>
      </c>
      <c r="E97" s="79">
        <v>133</v>
      </c>
      <c r="F97" s="79">
        <v>133</v>
      </c>
      <c r="G97" s="79">
        <v>133</v>
      </c>
      <c r="H97" s="79">
        <v>133</v>
      </c>
      <c r="I97" s="79">
        <v>133</v>
      </c>
      <c r="J97" s="79">
        <v>133</v>
      </c>
      <c r="K97" s="79">
        <v>133</v>
      </c>
      <c r="L97" s="79">
        <v>133</v>
      </c>
      <c r="M97" s="79">
        <v>133</v>
      </c>
      <c r="N97" s="79">
        <v>133</v>
      </c>
      <c r="O97" s="79" t="s">
        <v>68</v>
      </c>
    </row>
    <row r="98" spans="1:15" x14ac:dyDescent="0.2">
      <c r="A98" s="79" t="s">
        <v>72</v>
      </c>
      <c r="B98" s="79" t="s">
        <v>341</v>
      </c>
      <c r="C98" s="79">
        <v>76</v>
      </c>
      <c r="D98" s="79">
        <v>76</v>
      </c>
      <c r="E98" s="79">
        <v>76</v>
      </c>
      <c r="F98" s="79">
        <v>76</v>
      </c>
      <c r="G98" s="79">
        <v>76</v>
      </c>
      <c r="H98" s="79">
        <v>76</v>
      </c>
      <c r="I98" s="79">
        <v>76</v>
      </c>
      <c r="J98" s="79">
        <v>76</v>
      </c>
      <c r="K98" s="79">
        <v>76</v>
      </c>
      <c r="L98" s="79">
        <v>76</v>
      </c>
      <c r="M98" s="79">
        <v>76</v>
      </c>
      <c r="N98" s="79">
        <v>76</v>
      </c>
      <c r="O98" s="79" t="s">
        <v>72</v>
      </c>
    </row>
    <row r="99" spans="1:15" x14ac:dyDescent="0.2">
      <c r="A99" s="79" t="s">
        <v>73</v>
      </c>
      <c r="B99" s="79" t="s">
        <v>817</v>
      </c>
      <c r="C99" s="79">
        <v>66</v>
      </c>
      <c r="D99" s="79">
        <v>66</v>
      </c>
      <c r="E99" s="79">
        <v>66</v>
      </c>
      <c r="F99" s="79">
        <v>66</v>
      </c>
      <c r="G99" s="79">
        <v>66</v>
      </c>
      <c r="H99" s="79">
        <v>66</v>
      </c>
      <c r="I99" s="79">
        <v>66</v>
      </c>
      <c r="J99" s="79">
        <v>66</v>
      </c>
      <c r="K99" s="79">
        <v>66</v>
      </c>
      <c r="L99" s="79">
        <v>66</v>
      </c>
      <c r="M99" s="79">
        <v>66</v>
      </c>
      <c r="N99" s="79">
        <v>66</v>
      </c>
      <c r="O99" s="79" t="s">
        <v>73</v>
      </c>
    </row>
    <row r="100" spans="1:15" x14ac:dyDescent="0.2">
      <c r="A100" s="79" t="s">
        <v>74</v>
      </c>
      <c r="B100" s="79" t="s">
        <v>460</v>
      </c>
      <c r="C100" s="79">
        <v>117</v>
      </c>
      <c r="D100" s="79">
        <v>117</v>
      </c>
      <c r="E100" s="79">
        <v>117</v>
      </c>
      <c r="F100" s="79">
        <v>117</v>
      </c>
      <c r="G100" s="79">
        <v>117</v>
      </c>
      <c r="H100" s="79">
        <v>117</v>
      </c>
      <c r="I100" s="79">
        <v>117</v>
      </c>
      <c r="J100" s="79">
        <v>117</v>
      </c>
      <c r="K100" s="79">
        <v>117</v>
      </c>
      <c r="L100" s="79">
        <v>117</v>
      </c>
      <c r="M100" s="79">
        <v>117</v>
      </c>
      <c r="N100" s="79">
        <v>117</v>
      </c>
      <c r="O100" s="79" t="s">
        <v>74</v>
      </c>
    </row>
    <row r="101" spans="1:15" x14ac:dyDescent="0.2">
      <c r="A101" s="78" t="s">
        <v>672</v>
      </c>
      <c r="B101" s="78" t="s">
        <v>578</v>
      </c>
      <c r="C101" s="78">
        <v>71</v>
      </c>
      <c r="D101" s="78">
        <v>71</v>
      </c>
      <c r="E101" s="78">
        <v>71</v>
      </c>
      <c r="F101" s="78">
        <v>71</v>
      </c>
      <c r="G101" s="78">
        <v>71</v>
      </c>
      <c r="H101" s="78">
        <v>71</v>
      </c>
      <c r="I101" s="78">
        <v>71</v>
      </c>
      <c r="J101" s="78">
        <v>71</v>
      </c>
      <c r="K101" s="78">
        <v>71</v>
      </c>
      <c r="L101" s="78">
        <v>71</v>
      </c>
      <c r="M101" s="78">
        <v>71</v>
      </c>
      <c r="N101" s="78">
        <v>71</v>
      </c>
      <c r="O101" s="78" t="s">
        <v>672</v>
      </c>
    </row>
    <row r="102" spans="1:15" x14ac:dyDescent="0.2">
      <c r="A102" s="78" t="s">
        <v>687</v>
      </c>
      <c r="B102" s="78" t="s">
        <v>598</v>
      </c>
      <c r="C102" s="78">
        <v>66</v>
      </c>
      <c r="D102" s="78">
        <v>66</v>
      </c>
      <c r="E102" s="78">
        <v>66</v>
      </c>
      <c r="F102" s="78">
        <v>66</v>
      </c>
      <c r="G102" s="78">
        <v>66</v>
      </c>
      <c r="H102" s="78">
        <v>66</v>
      </c>
      <c r="I102" s="78">
        <v>66</v>
      </c>
      <c r="J102" s="78">
        <v>66</v>
      </c>
      <c r="K102" s="78">
        <v>66</v>
      </c>
      <c r="L102" s="78">
        <v>66</v>
      </c>
      <c r="M102" s="78">
        <v>66</v>
      </c>
      <c r="N102" s="78">
        <v>66</v>
      </c>
      <c r="O102" s="78" t="s">
        <v>687</v>
      </c>
    </row>
    <row r="103" spans="1:15" x14ac:dyDescent="0.2">
      <c r="A103" s="79" t="s">
        <v>75</v>
      </c>
      <c r="B103" s="79" t="s">
        <v>342</v>
      </c>
      <c r="C103" s="79">
        <v>61</v>
      </c>
      <c r="D103" s="79">
        <v>61</v>
      </c>
      <c r="E103" s="79">
        <v>61</v>
      </c>
      <c r="F103" s="79">
        <v>61</v>
      </c>
      <c r="G103" s="79">
        <v>61</v>
      </c>
      <c r="H103" s="79">
        <v>61</v>
      </c>
      <c r="I103" s="79">
        <v>61</v>
      </c>
      <c r="J103" s="79">
        <v>61</v>
      </c>
      <c r="K103" s="79">
        <v>61</v>
      </c>
      <c r="L103" s="79">
        <v>61</v>
      </c>
      <c r="M103" s="79">
        <v>61</v>
      </c>
      <c r="N103" s="79">
        <v>61</v>
      </c>
      <c r="O103" s="79" t="s">
        <v>75</v>
      </c>
    </row>
    <row r="104" spans="1:15" x14ac:dyDescent="0.2">
      <c r="A104" s="79" t="s">
        <v>76</v>
      </c>
      <c r="B104" s="79" t="s">
        <v>343</v>
      </c>
      <c r="C104" s="79">
        <v>56</v>
      </c>
      <c r="D104" s="79">
        <v>56</v>
      </c>
      <c r="E104" s="79">
        <v>56</v>
      </c>
      <c r="F104" s="79">
        <v>56</v>
      </c>
      <c r="G104" s="79">
        <v>56</v>
      </c>
      <c r="H104" s="79">
        <v>56</v>
      </c>
      <c r="I104" s="79">
        <v>56</v>
      </c>
      <c r="J104" s="79">
        <v>56</v>
      </c>
      <c r="K104" s="79">
        <v>56</v>
      </c>
      <c r="L104" s="79">
        <v>56</v>
      </c>
      <c r="M104" s="79">
        <v>56</v>
      </c>
      <c r="N104" s="79">
        <v>56</v>
      </c>
      <c r="O104" s="79" t="s">
        <v>76</v>
      </c>
    </row>
    <row r="105" spans="1:15" x14ac:dyDescent="0.2">
      <c r="A105" s="79" t="s">
        <v>77</v>
      </c>
      <c r="B105" s="79" t="s">
        <v>344</v>
      </c>
      <c r="C105" s="79">
        <v>106</v>
      </c>
      <c r="D105" s="79">
        <v>106</v>
      </c>
      <c r="E105" s="79">
        <v>106</v>
      </c>
      <c r="F105" s="79">
        <v>106</v>
      </c>
      <c r="G105" s="79">
        <v>106</v>
      </c>
      <c r="H105" s="79">
        <v>106</v>
      </c>
      <c r="I105" s="79">
        <v>106</v>
      </c>
      <c r="J105" s="79">
        <v>106</v>
      </c>
      <c r="K105" s="79">
        <v>106</v>
      </c>
      <c r="L105" s="79">
        <v>106</v>
      </c>
      <c r="M105" s="79">
        <v>106</v>
      </c>
      <c r="N105" s="79">
        <v>106</v>
      </c>
      <c r="O105" s="79" t="s">
        <v>77</v>
      </c>
    </row>
    <row r="106" spans="1:15" x14ac:dyDescent="0.2">
      <c r="A106" s="79" t="s">
        <v>274</v>
      </c>
      <c r="B106" s="79" t="s">
        <v>537</v>
      </c>
      <c r="C106" s="79">
        <v>132</v>
      </c>
      <c r="D106" s="79">
        <v>132</v>
      </c>
      <c r="E106" s="79">
        <v>132</v>
      </c>
      <c r="F106" s="79">
        <v>132</v>
      </c>
      <c r="G106" s="79">
        <v>132</v>
      </c>
      <c r="H106" s="79">
        <v>132</v>
      </c>
      <c r="I106" s="79">
        <v>132</v>
      </c>
      <c r="J106" s="79">
        <v>132</v>
      </c>
      <c r="K106" s="79">
        <v>132</v>
      </c>
      <c r="L106" s="79">
        <v>132</v>
      </c>
      <c r="M106" s="79">
        <v>132</v>
      </c>
      <c r="N106" s="79">
        <v>132</v>
      </c>
      <c r="O106" s="79" t="s">
        <v>274</v>
      </c>
    </row>
    <row r="107" spans="1:15" x14ac:dyDescent="0.2">
      <c r="A107" s="78" t="s">
        <v>641</v>
      </c>
      <c r="B107" s="78" t="s">
        <v>560</v>
      </c>
      <c r="C107" s="78">
        <v>144</v>
      </c>
      <c r="D107" s="78">
        <v>144</v>
      </c>
      <c r="E107" s="78">
        <v>144</v>
      </c>
      <c r="F107" s="78">
        <v>144</v>
      </c>
      <c r="G107" s="78">
        <v>144</v>
      </c>
      <c r="H107" s="78">
        <v>144</v>
      </c>
      <c r="I107" s="78">
        <v>144</v>
      </c>
      <c r="J107" s="78">
        <v>144</v>
      </c>
      <c r="K107" s="78">
        <v>144</v>
      </c>
      <c r="L107" s="78">
        <v>144</v>
      </c>
      <c r="M107" s="78">
        <v>144</v>
      </c>
      <c r="N107" s="78">
        <v>144</v>
      </c>
      <c r="O107" s="78" t="s">
        <v>641</v>
      </c>
    </row>
    <row r="108" spans="1:15" x14ac:dyDescent="0.2">
      <c r="A108" s="79" t="s">
        <v>78</v>
      </c>
      <c r="B108" s="79" t="s">
        <v>346</v>
      </c>
      <c r="C108" s="79">
        <v>76</v>
      </c>
      <c r="D108" s="79">
        <v>76</v>
      </c>
      <c r="E108" s="79">
        <v>76</v>
      </c>
      <c r="F108" s="79">
        <v>76</v>
      </c>
      <c r="G108" s="79">
        <v>76</v>
      </c>
      <c r="H108" s="79">
        <v>76</v>
      </c>
      <c r="I108" s="79">
        <v>76</v>
      </c>
      <c r="J108" s="79">
        <v>76</v>
      </c>
      <c r="K108" s="79">
        <v>76</v>
      </c>
      <c r="L108" s="79">
        <v>76</v>
      </c>
      <c r="M108" s="79">
        <v>76</v>
      </c>
      <c r="N108" s="79">
        <v>76</v>
      </c>
      <c r="O108" s="79" t="s">
        <v>78</v>
      </c>
    </row>
    <row r="109" spans="1:15" x14ac:dyDescent="0.2">
      <c r="A109" s="79" t="s">
        <v>79</v>
      </c>
      <c r="B109" s="79" t="s">
        <v>461</v>
      </c>
      <c r="C109" s="79">
        <v>105</v>
      </c>
      <c r="D109" s="79">
        <v>105</v>
      </c>
      <c r="E109" s="79">
        <v>105</v>
      </c>
      <c r="F109" s="79">
        <v>105</v>
      </c>
      <c r="G109" s="79">
        <v>105</v>
      </c>
      <c r="H109" s="79">
        <v>105</v>
      </c>
      <c r="I109" s="79">
        <v>105</v>
      </c>
      <c r="J109" s="79">
        <v>105</v>
      </c>
      <c r="K109" s="79">
        <v>105</v>
      </c>
      <c r="L109" s="79">
        <v>105</v>
      </c>
      <c r="M109" s="79">
        <v>105</v>
      </c>
      <c r="N109" s="79">
        <v>105</v>
      </c>
      <c r="O109" s="79" t="s">
        <v>79</v>
      </c>
    </row>
    <row r="110" spans="1:15" x14ac:dyDescent="0.2">
      <c r="A110" s="79" t="s">
        <v>80</v>
      </c>
      <c r="B110" s="79" t="s">
        <v>347</v>
      </c>
      <c r="C110" s="79">
        <v>61</v>
      </c>
      <c r="D110" s="79">
        <v>61</v>
      </c>
      <c r="E110" s="79">
        <v>61</v>
      </c>
      <c r="F110" s="79">
        <v>61</v>
      </c>
      <c r="G110" s="79">
        <v>61</v>
      </c>
      <c r="H110" s="79">
        <v>61</v>
      </c>
      <c r="I110" s="79">
        <v>61</v>
      </c>
      <c r="J110" s="79">
        <v>61</v>
      </c>
      <c r="K110" s="79">
        <v>61</v>
      </c>
      <c r="L110" s="79">
        <v>61</v>
      </c>
      <c r="M110" s="79">
        <v>61</v>
      </c>
      <c r="N110" s="79">
        <v>61</v>
      </c>
      <c r="O110" s="79" t="s">
        <v>80</v>
      </c>
    </row>
    <row r="111" spans="1:15" x14ac:dyDescent="0.2">
      <c r="A111" s="78" t="s">
        <v>647</v>
      </c>
      <c r="B111" s="78" t="s">
        <v>612</v>
      </c>
      <c r="C111" s="78">
        <v>56</v>
      </c>
      <c r="D111" s="78">
        <v>56</v>
      </c>
      <c r="E111" s="78">
        <v>56</v>
      </c>
      <c r="F111" s="78">
        <v>56</v>
      </c>
      <c r="G111" s="78">
        <v>56</v>
      </c>
      <c r="H111" s="78">
        <v>56</v>
      </c>
      <c r="I111" s="78">
        <v>56</v>
      </c>
      <c r="J111" s="78">
        <v>56</v>
      </c>
      <c r="K111" s="78">
        <v>56</v>
      </c>
      <c r="L111" s="78">
        <v>56</v>
      </c>
      <c r="M111" s="78">
        <v>56</v>
      </c>
      <c r="N111" s="78">
        <v>56</v>
      </c>
      <c r="O111" s="78" t="s">
        <v>647</v>
      </c>
    </row>
    <row r="112" spans="1:15" x14ac:dyDescent="0.2">
      <c r="A112" s="78" t="s">
        <v>819</v>
      </c>
      <c r="B112" s="78" t="s">
        <v>824</v>
      </c>
      <c r="C112" s="78">
        <v>61</v>
      </c>
      <c r="D112" s="78">
        <v>61</v>
      </c>
      <c r="E112" s="78">
        <v>61</v>
      </c>
      <c r="F112" s="78">
        <v>61</v>
      </c>
      <c r="G112" s="78">
        <v>61</v>
      </c>
      <c r="H112" s="78">
        <v>61</v>
      </c>
      <c r="I112" s="78">
        <v>61</v>
      </c>
      <c r="J112" s="78">
        <v>61</v>
      </c>
      <c r="K112" s="78">
        <v>61</v>
      </c>
      <c r="L112" s="78">
        <v>61</v>
      </c>
      <c r="M112" s="78">
        <v>61</v>
      </c>
      <c r="N112" s="78">
        <v>61</v>
      </c>
      <c r="O112" s="78" t="s">
        <v>819</v>
      </c>
    </row>
    <row r="113" spans="1:15" x14ac:dyDescent="0.2">
      <c r="A113" s="79" t="s">
        <v>81</v>
      </c>
      <c r="B113" s="79" t="s">
        <v>462</v>
      </c>
      <c r="C113" s="79">
        <v>55</v>
      </c>
      <c r="D113" s="79">
        <v>55</v>
      </c>
      <c r="E113" s="79">
        <v>55</v>
      </c>
      <c r="F113" s="79">
        <v>55</v>
      </c>
      <c r="G113" s="79">
        <v>55</v>
      </c>
      <c r="H113" s="79">
        <v>55</v>
      </c>
      <c r="I113" s="79">
        <v>55</v>
      </c>
      <c r="J113" s="79">
        <v>55</v>
      </c>
      <c r="K113" s="79">
        <v>55</v>
      </c>
      <c r="L113" s="79">
        <v>55</v>
      </c>
      <c r="M113" s="79">
        <v>55</v>
      </c>
      <c r="N113" s="79">
        <v>55</v>
      </c>
      <c r="O113" s="79" t="s">
        <v>81</v>
      </c>
    </row>
    <row r="114" spans="1:15" x14ac:dyDescent="0.2">
      <c r="A114" s="78" t="s">
        <v>696</v>
      </c>
      <c r="B114" s="78" t="s">
        <v>606</v>
      </c>
      <c r="C114" s="78">
        <v>55</v>
      </c>
      <c r="D114" s="78">
        <v>55</v>
      </c>
      <c r="E114" s="78">
        <v>55</v>
      </c>
      <c r="F114" s="78">
        <v>55</v>
      </c>
      <c r="G114" s="78">
        <v>55</v>
      </c>
      <c r="H114" s="78">
        <v>55</v>
      </c>
      <c r="I114" s="78">
        <v>55</v>
      </c>
      <c r="J114" s="78">
        <v>55</v>
      </c>
      <c r="K114" s="78">
        <v>55</v>
      </c>
      <c r="L114" s="78">
        <v>55</v>
      </c>
      <c r="M114" s="78">
        <v>55</v>
      </c>
      <c r="N114" s="78">
        <v>55</v>
      </c>
      <c r="O114" s="78" t="s">
        <v>696</v>
      </c>
    </row>
    <row r="115" spans="1:15" x14ac:dyDescent="0.2">
      <c r="A115" s="79" t="s">
        <v>82</v>
      </c>
      <c r="B115" s="79" t="s">
        <v>831</v>
      </c>
      <c r="C115" s="79">
        <v>61</v>
      </c>
      <c r="D115" s="79">
        <v>61</v>
      </c>
      <c r="E115" s="79">
        <v>61</v>
      </c>
      <c r="F115" s="79">
        <v>61</v>
      </c>
      <c r="G115" s="79">
        <v>61</v>
      </c>
      <c r="H115" s="79">
        <v>61</v>
      </c>
      <c r="I115" s="79">
        <v>61</v>
      </c>
      <c r="J115" s="79">
        <v>61</v>
      </c>
      <c r="K115" s="79">
        <v>61</v>
      </c>
      <c r="L115" s="79">
        <v>61</v>
      </c>
      <c r="M115" s="79">
        <v>61</v>
      </c>
      <c r="N115" s="79">
        <v>61</v>
      </c>
      <c r="O115" s="79" t="s">
        <v>82</v>
      </c>
    </row>
    <row r="116" spans="1:15" x14ac:dyDescent="0.2">
      <c r="A116" s="79" t="s">
        <v>83</v>
      </c>
      <c r="B116" s="79" t="s">
        <v>463</v>
      </c>
      <c r="C116" s="79">
        <v>66</v>
      </c>
      <c r="D116" s="79">
        <v>66</v>
      </c>
      <c r="E116" s="79">
        <v>66</v>
      </c>
      <c r="F116" s="79">
        <v>66</v>
      </c>
      <c r="G116" s="79">
        <v>66</v>
      </c>
      <c r="H116" s="79">
        <v>66</v>
      </c>
      <c r="I116" s="79">
        <v>66</v>
      </c>
      <c r="J116" s="79">
        <v>66</v>
      </c>
      <c r="K116" s="79">
        <v>66</v>
      </c>
      <c r="L116" s="79">
        <v>66</v>
      </c>
      <c r="M116" s="79">
        <v>66</v>
      </c>
      <c r="N116" s="79">
        <v>66</v>
      </c>
      <c r="O116" s="79" t="s">
        <v>83</v>
      </c>
    </row>
    <row r="117" spans="1:15" x14ac:dyDescent="0.2">
      <c r="A117" s="79" t="s">
        <v>84</v>
      </c>
      <c r="B117" s="79" t="s">
        <v>464</v>
      </c>
      <c r="C117" s="79">
        <v>129</v>
      </c>
      <c r="D117" s="79">
        <v>129</v>
      </c>
      <c r="E117" s="79">
        <v>129</v>
      </c>
      <c r="F117" s="79">
        <v>129</v>
      </c>
      <c r="G117" s="79">
        <v>129</v>
      </c>
      <c r="H117" s="79">
        <v>129</v>
      </c>
      <c r="I117" s="79">
        <v>129</v>
      </c>
      <c r="J117" s="79">
        <v>129</v>
      </c>
      <c r="K117" s="79">
        <v>129</v>
      </c>
      <c r="L117" s="79">
        <v>129</v>
      </c>
      <c r="M117" s="79">
        <v>129</v>
      </c>
      <c r="N117" s="79">
        <v>129</v>
      </c>
      <c r="O117" s="79" t="s">
        <v>84</v>
      </c>
    </row>
    <row r="118" spans="1:15" x14ac:dyDescent="0.2">
      <c r="A118" s="78" t="s">
        <v>663</v>
      </c>
      <c r="B118" s="78" t="s">
        <v>564</v>
      </c>
      <c r="C118" s="78">
        <v>80</v>
      </c>
      <c r="D118" s="78">
        <v>80</v>
      </c>
      <c r="E118" s="78">
        <v>80</v>
      </c>
      <c r="F118" s="78">
        <v>80</v>
      </c>
      <c r="G118" s="78">
        <v>80</v>
      </c>
      <c r="H118" s="78">
        <v>80</v>
      </c>
      <c r="I118" s="78">
        <v>80</v>
      </c>
      <c r="J118" s="78">
        <v>80</v>
      </c>
      <c r="K118" s="78">
        <v>80</v>
      </c>
      <c r="L118" s="78">
        <v>80</v>
      </c>
      <c r="M118" s="78">
        <v>80</v>
      </c>
      <c r="N118" s="78">
        <v>80</v>
      </c>
      <c r="O118" s="78" t="s">
        <v>663</v>
      </c>
    </row>
    <row r="119" spans="1:15" x14ac:dyDescent="0.2">
      <c r="A119" s="78" t="s">
        <v>710</v>
      </c>
      <c r="B119" s="78" t="s">
        <v>587</v>
      </c>
      <c r="C119" s="78">
        <v>55</v>
      </c>
      <c r="D119" s="78">
        <v>55</v>
      </c>
      <c r="E119" s="78">
        <v>55</v>
      </c>
      <c r="F119" s="78">
        <v>55</v>
      </c>
      <c r="G119" s="78">
        <v>55</v>
      </c>
      <c r="H119" s="78">
        <v>55</v>
      </c>
      <c r="I119" s="78">
        <v>55</v>
      </c>
      <c r="J119" s="78">
        <v>55</v>
      </c>
      <c r="K119" s="78">
        <v>55</v>
      </c>
      <c r="L119" s="78">
        <v>55</v>
      </c>
      <c r="M119" s="78">
        <v>55</v>
      </c>
      <c r="N119" s="78">
        <v>55</v>
      </c>
      <c r="O119" s="78" t="s">
        <v>710</v>
      </c>
    </row>
    <row r="120" spans="1:15" x14ac:dyDescent="0.2">
      <c r="A120" s="79" t="s">
        <v>85</v>
      </c>
      <c r="B120" s="79" t="s">
        <v>348</v>
      </c>
      <c r="C120" s="79">
        <v>66</v>
      </c>
      <c r="D120" s="79">
        <v>66</v>
      </c>
      <c r="E120" s="79">
        <v>66</v>
      </c>
      <c r="F120" s="79">
        <v>66</v>
      </c>
      <c r="G120" s="79">
        <v>66</v>
      </c>
      <c r="H120" s="79">
        <v>66</v>
      </c>
      <c r="I120" s="79">
        <v>66</v>
      </c>
      <c r="J120" s="79">
        <v>66</v>
      </c>
      <c r="K120" s="79">
        <v>66</v>
      </c>
      <c r="L120" s="79">
        <v>66</v>
      </c>
      <c r="M120" s="79">
        <v>66</v>
      </c>
      <c r="N120" s="79">
        <v>66</v>
      </c>
      <c r="O120" s="79" t="s">
        <v>85</v>
      </c>
    </row>
    <row r="121" spans="1:15" x14ac:dyDescent="0.2">
      <c r="A121" s="79" t="s">
        <v>86</v>
      </c>
      <c r="B121" s="79" t="s">
        <v>349</v>
      </c>
      <c r="C121" s="79">
        <v>141</v>
      </c>
      <c r="D121" s="79">
        <v>141</v>
      </c>
      <c r="E121" s="79">
        <v>141</v>
      </c>
      <c r="F121" s="79">
        <v>141</v>
      </c>
      <c r="G121" s="79">
        <v>141</v>
      </c>
      <c r="H121" s="79">
        <v>141</v>
      </c>
      <c r="I121" s="79">
        <v>141</v>
      </c>
      <c r="J121" s="79">
        <v>141</v>
      </c>
      <c r="K121" s="79">
        <v>141</v>
      </c>
      <c r="L121" s="79">
        <v>141</v>
      </c>
      <c r="M121" s="79">
        <v>141</v>
      </c>
      <c r="N121" s="79">
        <v>141</v>
      </c>
      <c r="O121" s="79" t="s">
        <v>86</v>
      </c>
    </row>
    <row r="122" spans="1:15" x14ac:dyDescent="0.2">
      <c r="A122" s="79" t="s">
        <v>87</v>
      </c>
      <c r="B122" s="79" t="s">
        <v>465</v>
      </c>
      <c r="C122" s="79">
        <v>135</v>
      </c>
      <c r="D122" s="79">
        <v>135</v>
      </c>
      <c r="E122" s="79">
        <v>135</v>
      </c>
      <c r="F122" s="79">
        <v>135</v>
      </c>
      <c r="G122" s="79">
        <v>135</v>
      </c>
      <c r="H122" s="79">
        <v>135</v>
      </c>
      <c r="I122" s="79">
        <v>135</v>
      </c>
      <c r="J122" s="79">
        <v>135</v>
      </c>
      <c r="K122" s="79">
        <v>135</v>
      </c>
      <c r="L122" s="79">
        <v>135</v>
      </c>
      <c r="M122" s="79">
        <v>135</v>
      </c>
      <c r="N122" s="79">
        <v>135</v>
      </c>
      <c r="O122" s="79" t="s">
        <v>87</v>
      </c>
    </row>
    <row r="123" spans="1:15" x14ac:dyDescent="0.2">
      <c r="A123" s="78" t="s">
        <v>670</v>
      </c>
      <c r="B123" s="78" t="s">
        <v>575</v>
      </c>
      <c r="C123" s="78">
        <v>66</v>
      </c>
      <c r="D123" s="78">
        <v>66</v>
      </c>
      <c r="E123" s="78">
        <v>66</v>
      </c>
      <c r="F123" s="78">
        <v>66</v>
      </c>
      <c r="G123" s="78">
        <v>66</v>
      </c>
      <c r="H123" s="78">
        <v>66</v>
      </c>
      <c r="I123" s="78">
        <v>66</v>
      </c>
      <c r="J123" s="78">
        <v>66</v>
      </c>
      <c r="K123" s="78">
        <v>66</v>
      </c>
      <c r="L123" s="78">
        <v>66</v>
      </c>
      <c r="M123" s="78">
        <v>66</v>
      </c>
      <c r="N123" s="78">
        <v>66</v>
      </c>
      <c r="O123" s="78" t="s">
        <v>670</v>
      </c>
    </row>
    <row r="124" spans="1:15" x14ac:dyDescent="0.2">
      <c r="A124" s="79" t="s">
        <v>88</v>
      </c>
      <c r="B124" s="79" t="s">
        <v>350</v>
      </c>
      <c r="C124" s="79">
        <v>66</v>
      </c>
      <c r="D124" s="79">
        <v>66</v>
      </c>
      <c r="E124" s="79">
        <v>66</v>
      </c>
      <c r="F124" s="79">
        <v>66</v>
      </c>
      <c r="G124" s="79">
        <v>66</v>
      </c>
      <c r="H124" s="79">
        <v>66</v>
      </c>
      <c r="I124" s="79">
        <v>66</v>
      </c>
      <c r="J124" s="79">
        <v>66</v>
      </c>
      <c r="K124" s="79">
        <v>66</v>
      </c>
      <c r="L124" s="79">
        <v>66</v>
      </c>
      <c r="M124" s="79">
        <v>66</v>
      </c>
      <c r="N124" s="79">
        <v>66</v>
      </c>
      <c r="O124" s="79" t="s">
        <v>88</v>
      </c>
    </row>
    <row r="125" spans="1:15" x14ac:dyDescent="0.2">
      <c r="A125" s="78" t="s">
        <v>642</v>
      </c>
      <c r="B125" s="78" t="s">
        <v>601</v>
      </c>
      <c r="C125" s="78">
        <v>55</v>
      </c>
      <c r="D125" s="78">
        <v>55</v>
      </c>
      <c r="E125" s="78">
        <v>55</v>
      </c>
      <c r="F125" s="78">
        <v>55</v>
      </c>
      <c r="G125" s="78">
        <v>55</v>
      </c>
      <c r="H125" s="78">
        <v>55</v>
      </c>
      <c r="I125" s="78">
        <v>55</v>
      </c>
      <c r="J125" s="78">
        <v>55</v>
      </c>
      <c r="K125" s="78">
        <v>55</v>
      </c>
      <c r="L125" s="78">
        <v>55</v>
      </c>
      <c r="M125" s="78">
        <v>55</v>
      </c>
      <c r="N125" s="78">
        <v>55</v>
      </c>
      <c r="O125" s="78" t="s">
        <v>642</v>
      </c>
    </row>
    <row r="126" spans="1:15" x14ac:dyDescent="0.2">
      <c r="A126" s="78" t="s">
        <v>720</v>
      </c>
      <c r="B126" s="78" t="s">
        <v>649</v>
      </c>
      <c r="C126" s="78">
        <v>137</v>
      </c>
      <c r="D126" s="78">
        <v>137</v>
      </c>
      <c r="E126" s="78">
        <v>137</v>
      </c>
      <c r="F126" s="78">
        <v>137</v>
      </c>
      <c r="G126" s="78">
        <v>137</v>
      </c>
      <c r="H126" s="78">
        <v>137</v>
      </c>
      <c r="I126" s="78">
        <v>137</v>
      </c>
      <c r="J126" s="78">
        <v>137</v>
      </c>
      <c r="K126" s="78">
        <v>137</v>
      </c>
      <c r="L126" s="78">
        <v>137</v>
      </c>
      <c r="M126" s="78">
        <v>137</v>
      </c>
      <c r="N126" s="78">
        <v>137</v>
      </c>
      <c r="O126" s="78" t="s">
        <v>720</v>
      </c>
    </row>
    <row r="127" spans="1:15" x14ac:dyDescent="0.2">
      <c r="A127" s="78" t="s">
        <v>695</v>
      </c>
      <c r="B127" s="78" t="s">
        <v>610</v>
      </c>
      <c r="C127" s="78">
        <v>55</v>
      </c>
      <c r="D127" s="78">
        <v>55</v>
      </c>
      <c r="E127" s="78">
        <v>55</v>
      </c>
      <c r="F127" s="78">
        <v>55</v>
      </c>
      <c r="G127" s="78">
        <v>55</v>
      </c>
      <c r="H127" s="78">
        <v>55</v>
      </c>
      <c r="I127" s="78">
        <v>55</v>
      </c>
      <c r="J127" s="78">
        <v>55</v>
      </c>
      <c r="K127" s="78">
        <v>55</v>
      </c>
      <c r="L127" s="78">
        <v>55</v>
      </c>
      <c r="M127" s="78">
        <v>55</v>
      </c>
      <c r="N127" s="78">
        <v>55</v>
      </c>
      <c r="O127" s="78" t="s">
        <v>695</v>
      </c>
    </row>
    <row r="128" spans="1:15" x14ac:dyDescent="0.2">
      <c r="A128" s="79" t="s">
        <v>89</v>
      </c>
      <c r="B128" s="79" t="s">
        <v>351</v>
      </c>
      <c r="C128" s="79">
        <v>126</v>
      </c>
      <c r="D128" s="79">
        <v>126</v>
      </c>
      <c r="E128" s="79">
        <v>126</v>
      </c>
      <c r="F128" s="79">
        <v>126</v>
      </c>
      <c r="G128" s="79">
        <v>126</v>
      </c>
      <c r="H128" s="79">
        <v>126</v>
      </c>
      <c r="I128" s="79">
        <v>126</v>
      </c>
      <c r="J128" s="79">
        <v>126</v>
      </c>
      <c r="K128" s="79">
        <v>126</v>
      </c>
      <c r="L128" s="79">
        <v>126</v>
      </c>
      <c r="M128" s="79">
        <v>126</v>
      </c>
      <c r="N128" s="79">
        <v>126</v>
      </c>
      <c r="O128" s="79" t="s">
        <v>89</v>
      </c>
    </row>
    <row r="129" spans="1:15" x14ac:dyDescent="0.2">
      <c r="A129" s="79" t="s">
        <v>90</v>
      </c>
      <c r="B129" s="79" t="s">
        <v>352</v>
      </c>
      <c r="C129" s="79">
        <v>130</v>
      </c>
      <c r="D129" s="79">
        <v>130</v>
      </c>
      <c r="E129" s="79">
        <v>130</v>
      </c>
      <c r="F129" s="79">
        <v>130</v>
      </c>
      <c r="G129" s="79">
        <v>130</v>
      </c>
      <c r="H129" s="79">
        <v>130</v>
      </c>
      <c r="I129" s="79">
        <v>130</v>
      </c>
      <c r="J129" s="79">
        <v>130</v>
      </c>
      <c r="K129" s="79">
        <v>130</v>
      </c>
      <c r="L129" s="79">
        <v>130</v>
      </c>
      <c r="M129" s="79">
        <v>130</v>
      </c>
      <c r="N129" s="79">
        <v>130</v>
      </c>
      <c r="O129" s="79" t="s">
        <v>90</v>
      </c>
    </row>
    <row r="130" spans="1:15" x14ac:dyDescent="0.2">
      <c r="A130" s="78" t="s">
        <v>676</v>
      </c>
      <c r="B130" s="78" t="s">
        <v>585</v>
      </c>
      <c r="C130" s="78">
        <v>55</v>
      </c>
      <c r="D130" s="78">
        <v>55</v>
      </c>
      <c r="E130" s="78">
        <v>55</v>
      </c>
      <c r="F130" s="78">
        <v>55</v>
      </c>
      <c r="G130" s="78">
        <v>55</v>
      </c>
      <c r="H130" s="78">
        <v>55</v>
      </c>
      <c r="I130" s="78">
        <v>55</v>
      </c>
      <c r="J130" s="78">
        <v>55</v>
      </c>
      <c r="K130" s="78">
        <v>55</v>
      </c>
      <c r="L130" s="78">
        <v>55</v>
      </c>
      <c r="M130" s="78">
        <v>55</v>
      </c>
      <c r="N130" s="78">
        <v>55</v>
      </c>
      <c r="O130" s="78" t="s">
        <v>676</v>
      </c>
    </row>
    <row r="131" spans="1:15" x14ac:dyDescent="0.2">
      <c r="A131" s="79" t="s">
        <v>91</v>
      </c>
      <c r="B131" s="79" t="s">
        <v>466</v>
      </c>
      <c r="C131" s="79">
        <v>55</v>
      </c>
      <c r="D131" s="79">
        <v>55</v>
      </c>
      <c r="E131" s="79">
        <v>55</v>
      </c>
      <c r="F131" s="79">
        <v>55</v>
      </c>
      <c r="G131" s="79">
        <v>55</v>
      </c>
      <c r="H131" s="79">
        <v>55</v>
      </c>
      <c r="I131" s="79">
        <v>55</v>
      </c>
      <c r="J131" s="79">
        <v>55</v>
      </c>
      <c r="K131" s="79">
        <v>55</v>
      </c>
      <c r="L131" s="79">
        <v>55</v>
      </c>
      <c r="M131" s="79">
        <v>55</v>
      </c>
      <c r="N131" s="79">
        <v>55</v>
      </c>
      <c r="O131" s="79" t="s">
        <v>91</v>
      </c>
    </row>
    <row r="132" spans="1:15" x14ac:dyDescent="0.2">
      <c r="A132" s="79" t="s">
        <v>92</v>
      </c>
      <c r="B132" s="79" t="s">
        <v>467</v>
      </c>
      <c r="C132" s="79">
        <v>56</v>
      </c>
      <c r="D132" s="79">
        <v>56</v>
      </c>
      <c r="E132" s="79">
        <v>56</v>
      </c>
      <c r="F132" s="79">
        <v>56</v>
      </c>
      <c r="G132" s="79">
        <v>56</v>
      </c>
      <c r="H132" s="79">
        <v>56</v>
      </c>
      <c r="I132" s="79">
        <v>56</v>
      </c>
      <c r="J132" s="79">
        <v>56</v>
      </c>
      <c r="K132" s="79">
        <v>56</v>
      </c>
      <c r="L132" s="79">
        <v>56</v>
      </c>
      <c r="M132" s="79">
        <v>56</v>
      </c>
      <c r="N132" s="79">
        <v>56</v>
      </c>
      <c r="O132" s="79" t="s">
        <v>92</v>
      </c>
    </row>
    <row r="133" spans="1:15" x14ac:dyDescent="0.2">
      <c r="A133" s="78" t="s">
        <v>673</v>
      </c>
      <c r="B133" s="78" t="s">
        <v>579</v>
      </c>
      <c r="C133" s="78">
        <v>55</v>
      </c>
      <c r="D133" s="78">
        <v>55</v>
      </c>
      <c r="E133" s="78">
        <v>55</v>
      </c>
      <c r="F133" s="78">
        <v>55</v>
      </c>
      <c r="G133" s="78">
        <v>55</v>
      </c>
      <c r="H133" s="78">
        <v>55</v>
      </c>
      <c r="I133" s="78">
        <v>55</v>
      </c>
      <c r="J133" s="78">
        <v>55</v>
      </c>
      <c r="K133" s="78">
        <v>55</v>
      </c>
      <c r="L133" s="78">
        <v>55</v>
      </c>
      <c r="M133" s="78">
        <v>55</v>
      </c>
      <c r="N133" s="78">
        <v>55</v>
      </c>
      <c r="O133" s="78" t="s">
        <v>673</v>
      </c>
    </row>
    <row r="134" spans="1:15" x14ac:dyDescent="0.2">
      <c r="A134" s="79" t="s">
        <v>93</v>
      </c>
      <c r="B134" s="79" t="s">
        <v>468</v>
      </c>
      <c r="C134" s="79">
        <v>147</v>
      </c>
      <c r="D134" s="79">
        <v>147</v>
      </c>
      <c r="E134" s="79">
        <v>147</v>
      </c>
      <c r="F134" s="79">
        <v>147</v>
      </c>
      <c r="G134" s="79">
        <v>147</v>
      </c>
      <c r="H134" s="79">
        <v>147</v>
      </c>
      <c r="I134" s="79">
        <v>147</v>
      </c>
      <c r="J134" s="79">
        <v>147</v>
      </c>
      <c r="K134" s="79">
        <v>147</v>
      </c>
      <c r="L134" s="79">
        <v>147</v>
      </c>
      <c r="M134" s="79">
        <v>147</v>
      </c>
      <c r="N134" s="79">
        <v>147</v>
      </c>
      <c r="O134" s="79" t="s">
        <v>93</v>
      </c>
    </row>
    <row r="135" spans="1:15" x14ac:dyDescent="0.2">
      <c r="A135" s="79" t="s">
        <v>94</v>
      </c>
      <c r="B135" s="79" t="s">
        <v>469</v>
      </c>
      <c r="C135" s="79">
        <v>91</v>
      </c>
      <c r="D135" s="79">
        <v>91</v>
      </c>
      <c r="E135" s="79">
        <v>91</v>
      </c>
      <c r="F135" s="79">
        <v>91</v>
      </c>
      <c r="G135" s="79">
        <v>91</v>
      </c>
      <c r="H135" s="79">
        <v>91</v>
      </c>
      <c r="I135" s="79">
        <v>91</v>
      </c>
      <c r="J135" s="79">
        <v>91</v>
      </c>
      <c r="K135" s="79">
        <v>91</v>
      </c>
      <c r="L135" s="79">
        <v>91</v>
      </c>
      <c r="M135" s="79">
        <v>91</v>
      </c>
      <c r="N135" s="79">
        <v>91</v>
      </c>
      <c r="O135" s="79" t="s">
        <v>94</v>
      </c>
    </row>
    <row r="136" spans="1:15" x14ac:dyDescent="0.2">
      <c r="A136" s="78" t="s">
        <v>666</v>
      </c>
      <c r="B136" s="78" t="s">
        <v>568</v>
      </c>
      <c r="C136" s="78">
        <v>66</v>
      </c>
      <c r="D136" s="78">
        <v>66</v>
      </c>
      <c r="E136" s="78">
        <v>66</v>
      </c>
      <c r="F136" s="78">
        <v>66</v>
      </c>
      <c r="G136" s="78">
        <v>66</v>
      </c>
      <c r="H136" s="78">
        <v>66</v>
      </c>
      <c r="I136" s="78">
        <v>66</v>
      </c>
      <c r="J136" s="78">
        <v>66</v>
      </c>
      <c r="K136" s="78">
        <v>66</v>
      </c>
      <c r="L136" s="78">
        <v>66</v>
      </c>
      <c r="M136" s="78">
        <v>66</v>
      </c>
      <c r="N136" s="78">
        <v>66</v>
      </c>
      <c r="O136" s="78" t="s">
        <v>666</v>
      </c>
    </row>
    <row r="137" spans="1:15" x14ac:dyDescent="0.2">
      <c r="A137" s="79" t="s">
        <v>95</v>
      </c>
      <c r="B137" s="79" t="s">
        <v>470</v>
      </c>
      <c r="C137" s="79">
        <v>55</v>
      </c>
      <c r="D137" s="79">
        <v>55</v>
      </c>
      <c r="E137" s="79">
        <v>55</v>
      </c>
      <c r="F137" s="79">
        <v>55</v>
      </c>
      <c r="G137" s="79">
        <v>55</v>
      </c>
      <c r="H137" s="79">
        <v>55</v>
      </c>
      <c r="I137" s="79">
        <v>55</v>
      </c>
      <c r="J137" s="79">
        <v>55</v>
      </c>
      <c r="K137" s="79">
        <v>55</v>
      </c>
      <c r="L137" s="79">
        <v>55</v>
      </c>
      <c r="M137" s="79">
        <v>55</v>
      </c>
      <c r="N137" s="79">
        <v>55</v>
      </c>
      <c r="O137" s="79" t="s">
        <v>95</v>
      </c>
    </row>
    <row r="138" spans="1:15" x14ac:dyDescent="0.2">
      <c r="A138" s="79" t="s">
        <v>96</v>
      </c>
      <c r="B138" s="79" t="s">
        <v>471</v>
      </c>
      <c r="C138" s="79">
        <v>132</v>
      </c>
      <c r="D138" s="79">
        <v>132</v>
      </c>
      <c r="E138" s="79">
        <v>132</v>
      </c>
      <c r="F138" s="79">
        <v>132</v>
      </c>
      <c r="G138" s="79">
        <v>132</v>
      </c>
      <c r="H138" s="79">
        <v>132</v>
      </c>
      <c r="I138" s="79">
        <v>132</v>
      </c>
      <c r="J138" s="79">
        <v>132</v>
      </c>
      <c r="K138" s="79">
        <v>132</v>
      </c>
      <c r="L138" s="79">
        <v>132</v>
      </c>
      <c r="M138" s="79">
        <v>132</v>
      </c>
      <c r="N138" s="79">
        <v>132</v>
      </c>
      <c r="O138" s="79" t="s">
        <v>96</v>
      </c>
    </row>
    <row r="139" spans="1:15" x14ac:dyDescent="0.2">
      <c r="A139" s="79" t="s">
        <v>97</v>
      </c>
      <c r="B139" s="79" t="s">
        <v>472</v>
      </c>
      <c r="C139" s="79">
        <v>143</v>
      </c>
      <c r="D139" s="79">
        <v>143</v>
      </c>
      <c r="E139" s="79">
        <v>143</v>
      </c>
      <c r="F139" s="79">
        <v>143</v>
      </c>
      <c r="G139" s="79">
        <v>143</v>
      </c>
      <c r="H139" s="79">
        <v>143</v>
      </c>
      <c r="I139" s="79">
        <v>143</v>
      </c>
      <c r="J139" s="79">
        <v>143</v>
      </c>
      <c r="K139" s="79">
        <v>143</v>
      </c>
      <c r="L139" s="79">
        <v>143</v>
      </c>
      <c r="M139" s="79">
        <v>143</v>
      </c>
      <c r="N139" s="79">
        <v>143</v>
      </c>
      <c r="O139" s="79" t="s">
        <v>97</v>
      </c>
    </row>
    <row r="140" spans="1:15" x14ac:dyDescent="0.2">
      <c r="A140" s="79" t="s">
        <v>98</v>
      </c>
      <c r="B140" s="79" t="s">
        <v>353</v>
      </c>
      <c r="C140" s="79">
        <v>121</v>
      </c>
      <c r="D140" s="79">
        <v>121</v>
      </c>
      <c r="E140" s="79">
        <v>121</v>
      </c>
      <c r="F140" s="79">
        <v>121</v>
      </c>
      <c r="G140" s="79">
        <v>121</v>
      </c>
      <c r="H140" s="79">
        <v>121</v>
      </c>
      <c r="I140" s="79">
        <v>121</v>
      </c>
      <c r="J140" s="79">
        <v>121</v>
      </c>
      <c r="K140" s="79">
        <v>121</v>
      </c>
      <c r="L140" s="79">
        <v>121</v>
      </c>
      <c r="M140" s="79">
        <v>121</v>
      </c>
      <c r="N140" s="79">
        <v>121</v>
      </c>
      <c r="O140" s="79" t="s">
        <v>98</v>
      </c>
    </row>
    <row r="141" spans="1:15" x14ac:dyDescent="0.2">
      <c r="A141" s="78" t="s">
        <v>671</v>
      </c>
      <c r="B141" s="78" t="s">
        <v>577</v>
      </c>
      <c r="C141" s="78">
        <v>55</v>
      </c>
      <c r="D141" s="78">
        <v>55</v>
      </c>
      <c r="E141" s="78">
        <v>55</v>
      </c>
      <c r="F141" s="78">
        <v>55</v>
      </c>
      <c r="G141" s="78">
        <v>55</v>
      </c>
      <c r="H141" s="78">
        <v>55</v>
      </c>
      <c r="I141" s="78">
        <v>55</v>
      </c>
      <c r="J141" s="78">
        <v>55</v>
      </c>
      <c r="K141" s="78">
        <v>55</v>
      </c>
      <c r="L141" s="78">
        <v>55</v>
      </c>
      <c r="M141" s="78">
        <v>55</v>
      </c>
      <c r="N141" s="78">
        <v>55</v>
      </c>
      <c r="O141" s="78" t="s">
        <v>671</v>
      </c>
    </row>
    <row r="142" spans="1:15" x14ac:dyDescent="0.2">
      <c r="A142" s="79" t="s">
        <v>99</v>
      </c>
      <c r="B142" s="79" t="s">
        <v>354</v>
      </c>
      <c r="C142" s="79">
        <v>89</v>
      </c>
      <c r="D142" s="79">
        <v>89</v>
      </c>
      <c r="E142" s="79">
        <v>89</v>
      </c>
      <c r="F142" s="79">
        <v>89</v>
      </c>
      <c r="G142" s="79">
        <v>89</v>
      </c>
      <c r="H142" s="79">
        <v>89</v>
      </c>
      <c r="I142" s="79">
        <v>89</v>
      </c>
      <c r="J142" s="79">
        <v>89</v>
      </c>
      <c r="K142" s="79">
        <v>89</v>
      </c>
      <c r="L142" s="79">
        <v>89</v>
      </c>
      <c r="M142" s="79">
        <v>89</v>
      </c>
      <c r="N142" s="79">
        <v>89</v>
      </c>
      <c r="O142" s="79" t="s">
        <v>99</v>
      </c>
    </row>
    <row r="143" spans="1:15" x14ac:dyDescent="0.2">
      <c r="A143" s="79" t="s">
        <v>100</v>
      </c>
      <c r="B143" s="79" t="s">
        <v>473</v>
      </c>
      <c r="C143" s="79">
        <v>121</v>
      </c>
      <c r="D143" s="79">
        <v>121</v>
      </c>
      <c r="E143" s="79">
        <v>121</v>
      </c>
      <c r="F143" s="79">
        <v>121</v>
      </c>
      <c r="G143" s="79">
        <v>121</v>
      </c>
      <c r="H143" s="79">
        <v>121</v>
      </c>
      <c r="I143" s="79">
        <v>121</v>
      </c>
      <c r="J143" s="79">
        <v>121</v>
      </c>
      <c r="K143" s="79">
        <v>121</v>
      </c>
      <c r="L143" s="79">
        <v>121</v>
      </c>
      <c r="M143" s="79">
        <v>121</v>
      </c>
      <c r="N143" s="79">
        <v>121</v>
      </c>
      <c r="O143" s="79" t="s">
        <v>100</v>
      </c>
    </row>
    <row r="144" spans="1:15" x14ac:dyDescent="0.2">
      <c r="A144" s="78" t="s">
        <v>706</v>
      </c>
      <c r="B144" s="78" t="s">
        <v>624</v>
      </c>
      <c r="C144" s="78">
        <v>61</v>
      </c>
      <c r="D144" s="78">
        <v>61</v>
      </c>
      <c r="E144" s="78">
        <v>61</v>
      </c>
      <c r="F144" s="78">
        <v>61</v>
      </c>
      <c r="G144" s="78">
        <v>61</v>
      </c>
      <c r="H144" s="78">
        <v>61</v>
      </c>
      <c r="I144" s="78">
        <v>61</v>
      </c>
      <c r="J144" s="78">
        <v>61</v>
      </c>
      <c r="K144" s="78">
        <v>61</v>
      </c>
      <c r="L144" s="78">
        <v>61</v>
      </c>
      <c r="M144" s="78">
        <v>61</v>
      </c>
      <c r="N144" s="78">
        <v>61</v>
      </c>
      <c r="O144" s="78" t="s">
        <v>706</v>
      </c>
    </row>
    <row r="145" spans="1:15" x14ac:dyDescent="0.2">
      <c r="A145" s="78" t="s">
        <v>685</v>
      </c>
      <c r="B145" s="78" t="s">
        <v>596</v>
      </c>
      <c r="C145" s="78">
        <v>55</v>
      </c>
      <c r="D145" s="78">
        <v>55</v>
      </c>
      <c r="E145" s="78">
        <v>55</v>
      </c>
      <c r="F145" s="78">
        <v>55</v>
      </c>
      <c r="G145" s="78">
        <v>55</v>
      </c>
      <c r="H145" s="78">
        <v>55</v>
      </c>
      <c r="I145" s="78">
        <v>55</v>
      </c>
      <c r="J145" s="78">
        <v>55</v>
      </c>
      <c r="K145" s="78">
        <v>55</v>
      </c>
      <c r="L145" s="78">
        <v>55</v>
      </c>
      <c r="M145" s="78">
        <v>55</v>
      </c>
      <c r="N145" s="78">
        <v>55</v>
      </c>
      <c r="O145" s="78" t="s">
        <v>685</v>
      </c>
    </row>
    <row r="146" spans="1:15" x14ac:dyDescent="0.2">
      <c r="A146" s="79" t="s">
        <v>101</v>
      </c>
      <c r="B146" s="79" t="s">
        <v>474</v>
      </c>
      <c r="C146" s="79">
        <v>55</v>
      </c>
      <c r="D146" s="79">
        <v>55</v>
      </c>
      <c r="E146" s="79">
        <v>55</v>
      </c>
      <c r="F146" s="79">
        <v>55</v>
      </c>
      <c r="G146" s="79">
        <v>55</v>
      </c>
      <c r="H146" s="79">
        <v>55</v>
      </c>
      <c r="I146" s="79">
        <v>55</v>
      </c>
      <c r="J146" s="79">
        <v>55</v>
      </c>
      <c r="K146" s="79">
        <v>55</v>
      </c>
      <c r="L146" s="79">
        <v>55</v>
      </c>
      <c r="M146" s="79">
        <v>55</v>
      </c>
      <c r="N146" s="79">
        <v>55</v>
      </c>
      <c r="O146" s="79" t="s">
        <v>101</v>
      </c>
    </row>
    <row r="147" spans="1:15" x14ac:dyDescent="0.2">
      <c r="A147" s="78" t="s">
        <v>717</v>
      </c>
      <c r="B147" s="78" t="s">
        <v>584</v>
      </c>
      <c r="C147" s="78">
        <v>55</v>
      </c>
      <c r="D147" s="78">
        <v>55</v>
      </c>
      <c r="E147" s="78">
        <v>55</v>
      </c>
      <c r="F147" s="78">
        <v>55</v>
      </c>
      <c r="G147" s="78">
        <v>55</v>
      </c>
      <c r="H147" s="78">
        <v>55</v>
      </c>
      <c r="I147" s="78">
        <v>55</v>
      </c>
      <c r="J147" s="78">
        <v>55</v>
      </c>
      <c r="K147" s="78">
        <v>55</v>
      </c>
      <c r="L147" s="78">
        <v>55</v>
      </c>
      <c r="M147" s="78">
        <v>55</v>
      </c>
      <c r="N147" s="78">
        <v>55</v>
      </c>
      <c r="O147" s="78" t="s">
        <v>717</v>
      </c>
    </row>
    <row r="148" spans="1:15" x14ac:dyDescent="0.2">
      <c r="A148" s="79" t="s">
        <v>102</v>
      </c>
      <c r="B148" s="79" t="s">
        <v>475</v>
      </c>
      <c r="C148" s="79">
        <v>55</v>
      </c>
      <c r="D148" s="79">
        <v>55</v>
      </c>
      <c r="E148" s="79">
        <v>55</v>
      </c>
      <c r="F148" s="79">
        <v>55</v>
      </c>
      <c r="G148" s="79">
        <v>55</v>
      </c>
      <c r="H148" s="79">
        <v>55</v>
      </c>
      <c r="I148" s="79">
        <v>55</v>
      </c>
      <c r="J148" s="79">
        <v>55</v>
      </c>
      <c r="K148" s="79">
        <v>55</v>
      </c>
      <c r="L148" s="79">
        <v>55</v>
      </c>
      <c r="M148" s="79">
        <v>55</v>
      </c>
      <c r="N148" s="79">
        <v>55</v>
      </c>
      <c r="O148" s="79" t="s">
        <v>102</v>
      </c>
    </row>
    <row r="149" spans="1:15" x14ac:dyDescent="0.2">
      <c r="A149" s="79" t="s">
        <v>103</v>
      </c>
      <c r="B149" s="79" t="s">
        <v>476</v>
      </c>
      <c r="C149" s="79">
        <v>61</v>
      </c>
      <c r="D149" s="79">
        <v>61</v>
      </c>
      <c r="E149" s="79">
        <v>61</v>
      </c>
      <c r="F149" s="79">
        <v>61</v>
      </c>
      <c r="G149" s="79">
        <v>61</v>
      </c>
      <c r="H149" s="79">
        <v>61</v>
      </c>
      <c r="I149" s="79">
        <v>61</v>
      </c>
      <c r="J149" s="79">
        <v>61</v>
      </c>
      <c r="K149" s="79">
        <v>61</v>
      </c>
      <c r="L149" s="79">
        <v>61</v>
      </c>
      <c r="M149" s="79">
        <v>61</v>
      </c>
      <c r="N149" s="79">
        <v>61</v>
      </c>
      <c r="O149" s="79" t="s">
        <v>103</v>
      </c>
    </row>
    <row r="150" spans="1:15" x14ac:dyDescent="0.2">
      <c r="A150" s="79" t="s">
        <v>104</v>
      </c>
      <c r="B150" s="79" t="s">
        <v>538</v>
      </c>
      <c r="C150" s="79">
        <v>123</v>
      </c>
      <c r="D150" s="79">
        <v>123</v>
      </c>
      <c r="E150" s="79">
        <v>123</v>
      </c>
      <c r="F150" s="79">
        <v>123</v>
      </c>
      <c r="G150" s="79">
        <v>123</v>
      </c>
      <c r="H150" s="79">
        <v>123</v>
      </c>
      <c r="I150" s="79">
        <v>123</v>
      </c>
      <c r="J150" s="79">
        <v>123</v>
      </c>
      <c r="K150" s="79">
        <v>123</v>
      </c>
      <c r="L150" s="79">
        <v>123</v>
      </c>
      <c r="M150" s="79">
        <v>123</v>
      </c>
      <c r="N150" s="79">
        <v>123</v>
      </c>
      <c r="O150" s="79" t="s">
        <v>104</v>
      </c>
    </row>
    <row r="151" spans="1:15" x14ac:dyDescent="0.2">
      <c r="A151" s="79" t="s">
        <v>105</v>
      </c>
      <c r="B151" s="79" t="s">
        <v>355</v>
      </c>
      <c r="C151" s="79">
        <v>56</v>
      </c>
      <c r="D151" s="79">
        <v>56</v>
      </c>
      <c r="E151" s="79">
        <v>56</v>
      </c>
      <c r="F151" s="79">
        <v>56</v>
      </c>
      <c r="G151" s="79">
        <v>56</v>
      </c>
      <c r="H151" s="79">
        <v>56</v>
      </c>
      <c r="I151" s="79">
        <v>56</v>
      </c>
      <c r="J151" s="79">
        <v>56</v>
      </c>
      <c r="K151" s="79">
        <v>56</v>
      </c>
      <c r="L151" s="79">
        <v>56</v>
      </c>
      <c r="M151" s="79">
        <v>56</v>
      </c>
      <c r="N151" s="79">
        <v>56</v>
      </c>
      <c r="O151" s="79" t="s">
        <v>105</v>
      </c>
    </row>
    <row r="152" spans="1:15" x14ac:dyDescent="0.2">
      <c r="A152" s="79" t="s">
        <v>106</v>
      </c>
      <c r="B152" s="79" t="s">
        <v>356</v>
      </c>
      <c r="C152" s="79">
        <v>55</v>
      </c>
      <c r="D152" s="79">
        <v>55</v>
      </c>
      <c r="E152" s="79">
        <v>55</v>
      </c>
      <c r="F152" s="79">
        <v>55</v>
      </c>
      <c r="G152" s="79">
        <v>55</v>
      </c>
      <c r="H152" s="79">
        <v>55</v>
      </c>
      <c r="I152" s="79">
        <v>55</v>
      </c>
      <c r="J152" s="79">
        <v>55</v>
      </c>
      <c r="K152" s="79">
        <v>55</v>
      </c>
      <c r="L152" s="79">
        <v>55</v>
      </c>
      <c r="M152" s="79">
        <v>55</v>
      </c>
      <c r="N152" s="79">
        <v>55</v>
      </c>
      <c r="O152" s="79" t="s">
        <v>106</v>
      </c>
    </row>
    <row r="153" spans="1:15" x14ac:dyDescent="0.2">
      <c r="A153" s="78" t="s">
        <v>821</v>
      </c>
      <c r="B153" s="78" t="s">
        <v>826</v>
      </c>
      <c r="C153" s="78">
        <v>55</v>
      </c>
      <c r="D153" s="78">
        <v>55</v>
      </c>
      <c r="E153" s="78">
        <v>55</v>
      </c>
      <c r="F153" s="78">
        <v>55</v>
      </c>
      <c r="G153" s="78">
        <v>55</v>
      </c>
      <c r="H153" s="78">
        <v>55</v>
      </c>
      <c r="I153" s="78">
        <v>55</v>
      </c>
      <c r="J153" s="78">
        <v>55</v>
      </c>
      <c r="K153" s="78">
        <v>55</v>
      </c>
      <c r="L153" s="78">
        <v>55</v>
      </c>
      <c r="M153" s="78">
        <v>55</v>
      </c>
      <c r="N153" s="78">
        <v>55</v>
      </c>
      <c r="O153" s="78" t="s">
        <v>821</v>
      </c>
    </row>
    <row r="154" spans="1:15" x14ac:dyDescent="0.2">
      <c r="A154" s="79" t="s">
        <v>107</v>
      </c>
      <c r="B154" s="79" t="s">
        <v>477</v>
      </c>
      <c r="C154" s="79">
        <v>96</v>
      </c>
      <c r="D154" s="79">
        <v>96</v>
      </c>
      <c r="E154" s="79">
        <v>96</v>
      </c>
      <c r="F154" s="79">
        <v>96</v>
      </c>
      <c r="G154" s="79">
        <v>96</v>
      </c>
      <c r="H154" s="79">
        <v>96</v>
      </c>
      <c r="I154" s="79">
        <v>96</v>
      </c>
      <c r="J154" s="79">
        <v>96</v>
      </c>
      <c r="K154" s="79">
        <v>96</v>
      </c>
      <c r="L154" s="79">
        <v>96</v>
      </c>
      <c r="M154" s="79">
        <v>96</v>
      </c>
      <c r="N154" s="79">
        <v>96</v>
      </c>
      <c r="O154" s="79" t="s">
        <v>107</v>
      </c>
    </row>
    <row r="155" spans="1:15" x14ac:dyDescent="0.2">
      <c r="A155" s="79" t="s">
        <v>108</v>
      </c>
      <c r="B155" s="79" t="s">
        <v>478</v>
      </c>
      <c r="C155" s="79">
        <v>66</v>
      </c>
      <c r="D155" s="79">
        <v>66</v>
      </c>
      <c r="E155" s="79">
        <v>66</v>
      </c>
      <c r="F155" s="79">
        <v>66</v>
      </c>
      <c r="G155" s="79">
        <v>66</v>
      </c>
      <c r="H155" s="79">
        <v>66</v>
      </c>
      <c r="I155" s="79">
        <v>66</v>
      </c>
      <c r="J155" s="79">
        <v>66</v>
      </c>
      <c r="K155" s="79">
        <v>66</v>
      </c>
      <c r="L155" s="79">
        <v>66</v>
      </c>
      <c r="M155" s="79">
        <v>66</v>
      </c>
      <c r="N155" s="79">
        <v>66</v>
      </c>
      <c r="O155" s="79" t="s">
        <v>108</v>
      </c>
    </row>
    <row r="156" spans="1:15" x14ac:dyDescent="0.2">
      <c r="A156" s="79" t="s">
        <v>109</v>
      </c>
      <c r="B156" s="79" t="s">
        <v>479</v>
      </c>
      <c r="C156" s="79">
        <v>101</v>
      </c>
      <c r="D156" s="79">
        <v>101</v>
      </c>
      <c r="E156" s="79">
        <v>101</v>
      </c>
      <c r="F156" s="79">
        <v>101</v>
      </c>
      <c r="G156" s="79">
        <v>101</v>
      </c>
      <c r="H156" s="79">
        <v>101</v>
      </c>
      <c r="I156" s="79">
        <v>101</v>
      </c>
      <c r="J156" s="79">
        <v>101</v>
      </c>
      <c r="K156" s="79">
        <v>101</v>
      </c>
      <c r="L156" s="79">
        <v>101</v>
      </c>
      <c r="M156" s="79">
        <v>101</v>
      </c>
      <c r="N156" s="79">
        <v>101</v>
      </c>
      <c r="O156" s="79" t="s">
        <v>109</v>
      </c>
    </row>
    <row r="157" spans="1:15" x14ac:dyDescent="0.2">
      <c r="A157" s="78" t="s">
        <v>723</v>
      </c>
      <c r="B157" s="78" t="s">
        <v>653</v>
      </c>
      <c r="C157" s="78">
        <v>111</v>
      </c>
      <c r="D157" s="78">
        <v>111</v>
      </c>
      <c r="E157" s="78">
        <v>111</v>
      </c>
      <c r="F157" s="78">
        <v>111</v>
      </c>
      <c r="G157" s="78">
        <v>111</v>
      </c>
      <c r="H157" s="78">
        <v>111</v>
      </c>
      <c r="I157" s="78">
        <v>111</v>
      </c>
      <c r="J157" s="78">
        <v>111</v>
      </c>
      <c r="K157" s="78">
        <v>111</v>
      </c>
      <c r="L157" s="78">
        <v>111</v>
      </c>
      <c r="M157" s="78">
        <v>111</v>
      </c>
      <c r="N157" s="78">
        <v>111</v>
      </c>
      <c r="O157" s="78" t="s">
        <v>723</v>
      </c>
    </row>
    <row r="158" spans="1:15" x14ac:dyDescent="0.2">
      <c r="A158" s="79" t="s">
        <v>110</v>
      </c>
      <c r="B158" s="79" t="s">
        <v>359</v>
      </c>
      <c r="C158" s="79">
        <v>76</v>
      </c>
      <c r="D158" s="79">
        <v>76</v>
      </c>
      <c r="E158" s="79">
        <v>76</v>
      </c>
      <c r="F158" s="79">
        <v>76</v>
      </c>
      <c r="G158" s="79">
        <v>76</v>
      </c>
      <c r="H158" s="79">
        <v>76</v>
      </c>
      <c r="I158" s="79">
        <v>76</v>
      </c>
      <c r="J158" s="79">
        <v>76</v>
      </c>
      <c r="K158" s="79">
        <v>76</v>
      </c>
      <c r="L158" s="79">
        <v>76</v>
      </c>
      <c r="M158" s="79">
        <v>76</v>
      </c>
      <c r="N158" s="79">
        <v>76</v>
      </c>
      <c r="O158" s="79" t="s">
        <v>110</v>
      </c>
    </row>
    <row r="159" spans="1:15" x14ac:dyDescent="0.2">
      <c r="A159" s="79" t="s">
        <v>111</v>
      </c>
      <c r="B159" s="79" t="s">
        <v>852</v>
      </c>
      <c r="C159" s="79">
        <v>144</v>
      </c>
      <c r="D159" s="79">
        <v>144</v>
      </c>
      <c r="E159" s="79">
        <v>144</v>
      </c>
      <c r="F159" s="79">
        <v>144</v>
      </c>
      <c r="G159" s="79">
        <v>144</v>
      </c>
      <c r="H159" s="79">
        <v>144</v>
      </c>
      <c r="I159" s="79">
        <v>144</v>
      </c>
      <c r="J159" s="79">
        <v>144</v>
      </c>
      <c r="K159" s="79">
        <v>144</v>
      </c>
      <c r="L159" s="79">
        <v>144</v>
      </c>
      <c r="M159" s="79">
        <v>144</v>
      </c>
      <c r="N159" s="79">
        <v>144</v>
      </c>
      <c r="O159" s="79" t="s">
        <v>111</v>
      </c>
    </row>
    <row r="160" spans="1:15" x14ac:dyDescent="0.2">
      <c r="A160" s="79" t="s">
        <v>756</v>
      </c>
      <c r="B160" s="79" t="s">
        <v>761</v>
      </c>
      <c r="C160" s="79">
        <v>124</v>
      </c>
      <c r="D160" s="79">
        <v>124</v>
      </c>
      <c r="E160" s="79">
        <v>124</v>
      </c>
      <c r="F160" s="79">
        <v>124</v>
      </c>
      <c r="G160" s="79">
        <v>124</v>
      </c>
      <c r="H160" s="79">
        <v>124</v>
      </c>
      <c r="I160" s="79">
        <v>124</v>
      </c>
      <c r="J160" s="79">
        <v>124</v>
      </c>
      <c r="K160" s="79">
        <v>124</v>
      </c>
      <c r="L160" s="79">
        <v>124</v>
      </c>
      <c r="M160" s="79">
        <v>124</v>
      </c>
      <c r="N160" s="79">
        <v>124</v>
      </c>
      <c r="O160" s="79" t="s">
        <v>756</v>
      </c>
    </row>
    <row r="161" spans="1:15" x14ac:dyDescent="0.2">
      <c r="A161" s="78" t="s">
        <v>548</v>
      </c>
      <c r="B161" s="78" t="s">
        <v>629</v>
      </c>
      <c r="C161" s="78">
        <v>66</v>
      </c>
      <c r="D161" s="78">
        <v>66</v>
      </c>
      <c r="E161" s="78">
        <v>66</v>
      </c>
      <c r="F161" s="78">
        <v>66</v>
      </c>
      <c r="G161" s="78">
        <v>66</v>
      </c>
      <c r="H161" s="78">
        <v>66</v>
      </c>
      <c r="I161" s="78">
        <v>66</v>
      </c>
      <c r="J161" s="78">
        <v>66</v>
      </c>
      <c r="K161" s="78">
        <v>66</v>
      </c>
      <c r="L161" s="78">
        <v>66</v>
      </c>
      <c r="M161" s="78">
        <v>66</v>
      </c>
      <c r="N161" s="78">
        <v>66</v>
      </c>
      <c r="O161" s="78" t="s">
        <v>548</v>
      </c>
    </row>
    <row r="162" spans="1:15" x14ac:dyDescent="0.2">
      <c r="A162" s="79" t="s">
        <v>268</v>
      </c>
      <c r="B162" s="79" t="s">
        <v>358</v>
      </c>
      <c r="C162" s="79">
        <v>180</v>
      </c>
      <c r="D162" s="79">
        <v>180</v>
      </c>
      <c r="E162" s="79">
        <v>180</v>
      </c>
      <c r="F162" s="79">
        <v>180</v>
      </c>
      <c r="G162" s="79">
        <v>180</v>
      </c>
      <c r="H162" s="79">
        <v>180</v>
      </c>
      <c r="I162" s="79">
        <v>180</v>
      </c>
      <c r="J162" s="79">
        <v>180</v>
      </c>
      <c r="K162" s="79">
        <v>180</v>
      </c>
      <c r="L162" s="79">
        <v>180</v>
      </c>
      <c r="M162" s="79">
        <v>180</v>
      </c>
      <c r="N162" s="79">
        <v>180</v>
      </c>
      <c r="O162" s="79" t="s">
        <v>268</v>
      </c>
    </row>
    <row r="163" spans="1:15" x14ac:dyDescent="0.2">
      <c r="A163" s="78" t="s">
        <v>719</v>
      </c>
      <c r="B163" s="78" t="s">
        <v>581</v>
      </c>
      <c r="C163" s="78">
        <v>59</v>
      </c>
      <c r="D163" s="78">
        <v>59</v>
      </c>
      <c r="E163" s="78">
        <v>59</v>
      </c>
      <c r="F163" s="78">
        <v>59</v>
      </c>
      <c r="G163" s="78">
        <v>59</v>
      </c>
      <c r="H163" s="78">
        <v>59</v>
      </c>
      <c r="I163" s="78">
        <v>59</v>
      </c>
      <c r="J163" s="78">
        <v>59</v>
      </c>
      <c r="K163" s="78">
        <v>59</v>
      </c>
      <c r="L163" s="78">
        <v>59</v>
      </c>
      <c r="M163" s="78">
        <v>59</v>
      </c>
      <c r="N163" s="78">
        <v>59</v>
      </c>
      <c r="O163" s="78" t="s">
        <v>719</v>
      </c>
    </row>
    <row r="164" spans="1:15" x14ac:dyDescent="0.2">
      <c r="A164" s="79" t="s">
        <v>112</v>
      </c>
      <c r="B164" s="79" t="s">
        <v>357</v>
      </c>
      <c r="C164" s="79">
        <v>145</v>
      </c>
      <c r="D164" s="79">
        <v>145</v>
      </c>
      <c r="E164" s="79">
        <v>145</v>
      </c>
      <c r="F164" s="79">
        <v>145</v>
      </c>
      <c r="G164" s="79">
        <v>145</v>
      </c>
      <c r="H164" s="79">
        <v>145</v>
      </c>
      <c r="I164" s="79">
        <v>145</v>
      </c>
      <c r="J164" s="79">
        <v>145</v>
      </c>
      <c r="K164" s="79">
        <v>145</v>
      </c>
      <c r="L164" s="79">
        <v>145</v>
      </c>
      <c r="M164" s="79">
        <v>145</v>
      </c>
      <c r="N164" s="79">
        <v>145</v>
      </c>
      <c r="O164" s="79" t="s">
        <v>112</v>
      </c>
    </row>
    <row r="165" spans="1:15" x14ac:dyDescent="0.2">
      <c r="A165" s="79" t="s">
        <v>113</v>
      </c>
      <c r="B165" s="79" t="s">
        <v>360</v>
      </c>
      <c r="C165" s="79">
        <v>119</v>
      </c>
      <c r="D165" s="79">
        <v>119</v>
      </c>
      <c r="E165" s="79">
        <v>119</v>
      </c>
      <c r="F165" s="79">
        <v>119</v>
      </c>
      <c r="G165" s="79">
        <v>119</v>
      </c>
      <c r="H165" s="79">
        <v>119</v>
      </c>
      <c r="I165" s="79">
        <v>119</v>
      </c>
      <c r="J165" s="79">
        <v>119</v>
      </c>
      <c r="K165" s="79">
        <v>119</v>
      </c>
      <c r="L165" s="79">
        <v>119</v>
      </c>
      <c r="M165" s="79">
        <v>119</v>
      </c>
      <c r="N165" s="79">
        <v>119</v>
      </c>
      <c r="O165" s="79" t="s">
        <v>113</v>
      </c>
    </row>
    <row r="166" spans="1:15" x14ac:dyDescent="0.2">
      <c r="A166" s="78" t="s">
        <v>721</v>
      </c>
      <c r="B166" s="78" t="s">
        <v>807</v>
      </c>
      <c r="C166" s="78">
        <v>49</v>
      </c>
      <c r="D166" s="78">
        <v>49</v>
      </c>
      <c r="E166" s="78">
        <v>49</v>
      </c>
      <c r="F166" s="78">
        <v>49</v>
      </c>
      <c r="G166" s="78">
        <v>49</v>
      </c>
      <c r="H166" s="78">
        <v>49</v>
      </c>
      <c r="I166" s="78">
        <v>49</v>
      </c>
      <c r="J166" s="78">
        <v>49</v>
      </c>
      <c r="K166" s="78">
        <v>49</v>
      </c>
      <c r="L166" s="78">
        <v>49</v>
      </c>
      <c r="M166" s="78">
        <v>49</v>
      </c>
      <c r="N166" s="78">
        <v>49</v>
      </c>
      <c r="O166" s="78" t="s">
        <v>721</v>
      </c>
    </row>
    <row r="167" spans="1:15" x14ac:dyDescent="0.2">
      <c r="A167" s="79" t="s">
        <v>114</v>
      </c>
      <c r="B167" s="79" t="s">
        <v>361</v>
      </c>
      <c r="C167" s="79">
        <v>61</v>
      </c>
      <c r="D167" s="79">
        <v>61</v>
      </c>
      <c r="E167" s="79">
        <v>61</v>
      </c>
      <c r="F167" s="79">
        <v>61</v>
      </c>
      <c r="G167" s="79">
        <v>61</v>
      </c>
      <c r="H167" s="79">
        <v>61</v>
      </c>
      <c r="I167" s="79">
        <v>61</v>
      </c>
      <c r="J167" s="79">
        <v>61</v>
      </c>
      <c r="K167" s="79">
        <v>61</v>
      </c>
      <c r="L167" s="79">
        <v>61</v>
      </c>
      <c r="M167" s="79">
        <v>61</v>
      </c>
      <c r="N167" s="79">
        <v>61</v>
      </c>
      <c r="O167" s="79" t="s">
        <v>114</v>
      </c>
    </row>
    <row r="168" spans="1:15" x14ac:dyDescent="0.2">
      <c r="A168" s="79" t="s">
        <v>115</v>
      </c>
      <c r="B168" s="79" t="s">
        <v>362</v>
      </c>
      <c r="C168" s="79">
        <v>66</v>
      </c>
      <c r="D168" s="79">
        <v>66</v>
      </c>
      <c r="E168" s="79">
        <v>66</v>
      </c>
      <c r="F168" s="79">
        <v>66</v>
      </c>
      <c r="G168" s="79">
        <v>66</v>
      </c>
      <c r="H168" s="79">
        <v>66</v>
      </c>
      <c r="I168" s="79">
        <v>66</v>
      </c>
      <c r="J168" s="79">
        <v>66</v>
      </c>
      <c r="K168" s="79">
        <v>66</v>
      </c>
      <c r="L168" s="79">
        <v>66</v>
      </c>
      <c r="M168" s="79">
        <v>66</v>
      </c>
      <c r="N168" s="79">
        <v>66</v>
      </c>
      <c r="O168" s="79" t="s">
        <v>115</v>
      </c>
    </row>
    <row r="169" spans="1:15" x14ac:dyDescent="0.2">
      <c r="A169" s="79" t="s">
        <v>116</v>
      </c>
      <c r="B169" s="79" t="s">
        <v>363</v>
      </c>
      <c r="C169" s="79">
        <v>55</v>
      </c>
      <c r="D169" s="79">
        <v>55</v>
      </c>
      <c r="E169" s="79">
        <v>55</v>
      </c>
      <c r="F169" s="79">
        <v>55</v>
      </c>
      <c r="G169" s="79">
        <v>55</v>
      </c>
      <c r="H169" s="79">
        <v>55</v>
      </c>
      <c r="I169" s="79">
        <v>55</v>
      </c>
      <c r="J169" s="79">
        <v>55</v>
      </c>
      <c r="K169" s="79">
        <v>55</v>
      </c>
      <c r="L169" s="79">
        <v>55</v>
      </c>
      <c r="M169" s="79">
        <v>55</v>
      </c>
      <c r="N169" s="79">
        <v>55</v>
      </c>
      <c r="O169" s="79" t="s">
        <v>116</v>
      </c>
    </row>
    <row r="170" spans="1:15" x14ac:dyDescent="0.2">
      <c r="A170" s="78" t="s">
        <v>694</v>
      </c>
      <c r="B170" s="78" t="s">
        <v>609</v>
      </c>
      <c r="C170" s="78">
        <v>55</v>
      </c>
      <c r="D170" s="78">
        <v>55</v>
      </c>
      <c r="E170" s="78">
        <v>55</v>
      </c>
      <c r="F170" s="78">
        <v>55</v>
      </c>
      <c r="G170" s="78">
        <v>55</v>
      </c>
      <c r="H170" s="78">
        <v>55</v>
      </c>
      <c r="I170" s="78">
        <v>55</v>
      </c>
      <c r="J170" s="78">
        <v>55</v>
      </c>
      <c r="K170" s="78">
        <v>55</v>
      </c>
      <c r="L170" s="78">
        <v>55</v>
      </c>
      <c r="M170" s="78">
        <v>55</v>
      </c>
      <c r="N170" s="78">
        <v>55</v>
      </c>
      <c r="O170" s="78" t="s">
        <v>694</v>
      </c>
    </row>
    <row r="171" spans="1:15" x14ac:dyDescent="0.2">
      <c r="A171" s="78" t="s">
        <v>702</v>
      </c>
      <c r="B171" s="78" t="s">
        <v>728</v>
      </c>
      <c r="C171" s="78">
        <v>66</v>
      </c>
      <c r="D171" s="78">
        <v>66</v>
      </c>
      <c r="E171" s="78">
        <v>66</v>
      </c>
      <c r="F171" s="78">
        <v>66</v>
      </c>
      <c r="G171" s="78">
        <v>66</v>
      </c>
      <c r="H171" s="78">
        <v>66</v>
      </c>
      <c r="I171" s="78">
        <v>66</v>
      </c>
      <c r="J171" s="78">
        <v>66</v>
      </c>
      <c r="K171" s="78">
        <v>66</v>
      </c>
      <c r="L171" s="78">
        <v>66</v>
      </c>
      <c r="M171" s="78">
        <v>66</v>
      </c>
      <c r="N171" s="78">
        <v>66</v>
      </c>
      <c r="O171" s="78" t="s">
        <v>702</v>
      </c>
    </row>
    <row r="172" spans="1:15" x14ac:dyDescent="0.2">
      <c r="A172" s="79" t="s">
        <v>117</v>
      </c>
      <c r="B172" s="79" t="s">
        <v>339</v>
      </c>
      <c r="C172" s="79">
        <v>71</v>
      </c>
      <c r="D172" s="79">
        <v>71</v>
      </c>
      <c r="E172" s="79">
        <v>71</v>
      </c>
      <c r="F172" s="79">
        <v>71</v>
      </c>
      <c r="G172" s="79">
        <v>71</v>
      </c>
      <c r="H172" s="79">
        <v>71</v>
      </c>
      <c r="I172" s="79">
        <v>71</v>
      </c>
      <c r="J172" s="79">
        <v>71</v>
      </c>
      <c r="K172" s="79">
        <v>71</v>
      </c>
      <c r="L172" s="79">
        <v>71</v>
      </c>
      <c r="M172" s="79">
        <v>71</v>
      </c>
      <c r="N172" s="79">
        <v>71</v>
      </c>
      <c r="O172" s="79" t="s">
        <v>117</v>
      </c>
    </row>
    <row r="173" spans="1:15" x14ac:dyDescent="0.2">
      <c r="A173" s="79" t="s">
        <v>118</v>
      </c>
      <c r="B173" s="79" t="s">
        <v>361</v>
      </c>
      <c r="C173" s="79">
        <v>61</v>
      </c>
      <c r="D173" s="79">
        <v>61</v>
      </c>
      <c r="E173" s="79">
        <v>61</v>
      </c>
      <c r="F173" s="79">
        <v>61</v>
      </c>
      <c r="G173" s="79">
        <v>61</v>
      </c>
      <c r="H173" s="79">
        <v>61</v>
      </c>
      <c r="I173" s="79">
        <v>61</v>
      </c>
      <c r="J173" s="79">
        <v>61</v>
      </c>
      <c r="K173" s="79">
        <v>61</v>
      </c>
      <c r="L173" s="79">
        <v>61</v>
      </c>
      <c r="M173" s="79">
        <v>61</v>
      </c>
      <c r="N173" s="79">
        <v>61</v>
      </c>
      <c r="O173" s="79" t="s">
        <v>118</v>
      </c>
    </row>
    <row r="174" spans="1:15" x14ac:dyDescent="0.2">
      <c r="A174" s="78" t="s">
        <v>757</v>
      </c>
      <c r="B174" s="78" t="s">
        <v>762</v>
      </c>
      <c r="C174" s="78">
        <v>143</v>
      </c>
      <c r="D174" s="78">
        <v>143</v>
      </c>
      <c r="E174" s="78">
        <v>143</v>
      </c>
      <c r="F174" s="78">
        <v>143</v>
      </c>
      <c r="G174" s="78">
        <v>143</v>
      </c>
      <c r="H174" s="78">
        <v>143</v>
      </c>
      <c r="I174" s="78">
        <v>143</v>
      </c>
      <c r="J174" s="78">
        <v>143</v>
      </c>
      <c r="K174" s="78">
        <v>143</v>
      </c>
      <c r="L174" s="78">
        <v>143</v>
      </c>
      <c r="M174" s="78">
        <v>143</v>
      </c>
      <c r="N174" s="78">
        <v>143</v>
      </c>
      <c r="O174" s="78" t="s">
        <v>757</v>
      </c>
    </row>
    <row r="175" spans="1:15" x14ac:dyDescent="0.2">
      <c r="A175" s="79" t="s">
        <v>119</v>
      </c>
      <c r="B175" s="79" t="s">
        <v>364</v>
      </c>
      <c r="C175" s="79">
        <v>61</v>
      </c>
      <c r="D175" s="79">
        <v>61</v>
      </c>
      <c r="E175" s="79">
        <v>61</v>
      </c>
      <c r="F175" s="79">
        <v>61</v>
      </c>
      <c r="G175" s="79">
        <v>61</v>
      </c>
      <c r="H175" s="79">
        <v>61</v>
      </c>
      <c r="I175" s="79">
        <v>61</v>
      </c>
      <c r="J175" s="79">
        <v>61</v>
      </c>
      <c r="K175" s="79">
        <v>61</v>
      </c>
      <c r="L175" s="79">
        <v>61</v>
      </c>
      <c r="M175" s="79">
        <v>61</v>
      </c>
      <c r="N175" s="79">
        <v>61</v>
      </c>
      <c r="O175" s="79" t="s">
        <v>119</v>
      </c>
    </row>
    <row r="176" spans="1:15" x14ac:dyDescent="0.2">
      <c r="A176" s="78" t="s">
        <v>544</v>
      </c>
      <c r="B176" s="78" t="s">
        <v>632</v>
      </c>
      <c r="C176" s="78">
        <v>55</v>
      </c>
      <c r="D176" s="78">
        <v>55</v>
      </c>
      <c r="E176" s="78">
        <v>55</v>
      </c>
      <c r="F176" s="78">
        <v>55</v>
      </c>
      <c r="G176" s="78">
        <v>55</v>
      </c>
      <c r="H176" s="78">
        <v>55</v>
      </c>
      <c r="I176" s="78">
        <v>55</v>
      </c>
      <c r="J176" s="78">
        <v>55</v>
      </c>
      <c r="K176" s="78">
        <v>55</v>
      </c>
      <c r="L176" s="78">
        <v>55</v>
      </c>
      <c r="M176" s="78">
        <v>55</v>
      </c>
      <c r="N176" s="78">
        <v>55</v>
      </c>
      <c r="O176" s="78" t="s">
        <v>544</v>
      </c>
    </row>
    <row r="177" spans="1:15" x14ac:dyDescent="0.2">
      <c r="A177" s="78" t="s">
        <v>691</v>
      </c>
      <c r="B177" s="78" t="s">
        <v>605</v>
      </c>
      <c r="C177" s="78">
        <v>61</v>
      </c>
      <c r="D177" s="78">
        <v>61</v>
      </c>
      <c r="E177" s="78">
        <v>61</v>
      </c>
      <c r="F177" s="78">
        <v>61</v>
      </c>
      <c r="G177" s="78">
        <v>61</v>
      </c>
      <c r="H177" s="78">
        <v>61</v>
      </c>
      <c r="I177" s="78">
        <v>61</v>
      </c>
      <c r="J177" s="78">
        <v>61</v>
      </c>
      <c r="K177" s="78">
        <v>61</v>
      </c>
      <c r="L177" s="78">
        <v>61</v>
      </c>
      <c r="M177" s="78">
        <v>61</v>
      </c>
      <c r="N177" s="78">
        <v>61</v>
      </c>
      <c r="O177" s="78" t="s">
        <v>691</v>
      </c>
    </row>
    <row r="178" spans="1:15" x14ac:dyDescent="0.2">
      <c r="A178" s="79" t="s">
        <v>120</v>
      </c>
      <c r="B178" s="79" t="s">
        <v>365</v>
      </c>
      <c r="C178" s="79">
        <v>56</v>
      </c>
      <c r="D178" s="79">
        <v>56</v>
      </c>
      <c r="E178" s="79">
        <v>56</v>
      </c>
      <c r="F178" s="79">
        <v>56</v>
      </c>
      <c r="G178" s="79">
        <v>56</v>
      </c>
      <c r="H178" s="79">
        <v>56</v>
      </c>
      <c r="I178" s="79">
        <v>56</v>
      </c>
      <c r="J178" s="79">
        <v>56</v>
      </c>
      <c r="K178" s="79">
        <v>56</v>
      </c>
      <c r="L178" s="79">
        <v>56</v>
      </c>
      <c r="M178" s="79">
        <v>56</v>
      </c>
      <c r="N178" s="79">
        <v>56</v>
      </c>
      <c r="O178" s="79" t="s">
        <v>120</v>
      </c>
    </row>
    <row r="179" spans="1:15" x14ac:dyDescent="0.2">
      <c r="A179" s="78" t="s">
        <v>547</v>
      </c>
      <c r="B179" s="78" t="s">
        <v>628</v>
      </c>
      <c r="C179" s="78">
        <v>55</v>
      </c>
      <c r="D179" s="78">
        <v>55</v>
      </c>
      <c r="E179" s="78">
        <v>55</v>
      </c>
      <c r="F179" s="78">
        <v>55</v>
      </c>
      <c r="G179" s="78">
        <v>55</v>
      </c>
      <c r="H179" s="78">
        <v>55</v>
      </c>
      <c r="I179" s="78">
        <v>55</v>
      </c>
      <c r="J179" s="78">
        <v>55</v>
      </c>
      <c r="K179" s="78">
        <v>55</v>
      </c>
      <c r="L179" s="78">
        <v>55</v>
      </c>
      <c r="M179" s="78">
        <v>55</v>
      </c>
      <c r="N179" s="78">
        <v>55</v>
      </c>
      <c r="O179" s="78" t="s">
        <v>547</v>
      </c>
    </row>
    <row r="180" spans="1:15" x14ac:dyDescent="0.2">
      <c r="A180" s="78" t="s">
        <v>648</v>
      </c>
      <c r="B180" s="78" t="s">
        <v>613</v>
      </c>
      <c r="C180" s="78">
        <v>66</v>
      </c>
      <c r="D180" s="78">
        <v>66</v>
      </c>
      <c r="E180" s="78">
        <v>66</v>
      </c>
      <c r="F180" s="78">
        <v>66</v>
      </c>
      <c r="G180" s="78">
        <v>66</v>
      </c>
      <c r="H180" s="78">
        <v>66</v>
      </c>
      <c r="I180" s="78">
        <v>66</v>
      </c>
      <c r="J180" s="78">
        <v>66</v>
      </c>
      <c r="K180" s="78">
        <v>66</v>
      </c>
      <c r="L180" s="78">
        <v>66</v>
      </c>
      <c r="M180" s="78">
        <v>66</v>
      </c>
      <c r="N180" s="78">
        <v>66</v>
      </c>
      <c r="O180" s="78" t="s">
        <v>648</v>
      </c>
    </row>
    <row r="181" spans="1:15" x14ac:dyDescent="0.2">
      <c r="A181" s="79" t="s">
        <v>273</v>
      </c>
      <c r="B181" s="79" t="s">
        <v>480</v>
      </c>
      <c r="C181" s="79">
        <v>96</v>
      </c>
      <c r="D181" s="79">
        <v>96</v>
      </c>
      <c r="E181" s="79">
        <v>96</v>
      </c>
      <c r="F181" s="79">
        <v>96</v>
      </c>
      <c r="G181" s="79">
        <v>96</v>
      </c>
      <c r="H181" s="79">
        <v>96</v>
      </c>
      <c r="I181" s="79">
        <v>96</v>
      </c>
      <c r="J181" s="79">
        <v>96</v>
      </c>
      <c r="K181" s="79">
        <v>96</v>
      </c>
      <c r="L181" s="79">
        <v>96</v>
      </c>
      <c r="M181" s="79">
        <v>96</v>
      </c>
      <c r="N181" s="79">
        <v>96</v>
      </c>
      <c r="O181" s="79" t="s">
        <v>273</v>
      </c>
    </row>
    <row r="182" spans="1:15" x14ac:dyDescent="0.2">
      <c r="A182" s="79" t="s">
        <v>121</v>
      </c>
      <c r="B182" s="79" t="s">
        <v>366</v>
      </c>
      <c r="C182" s="79">
        <v>76</v>
      </c>
      <c r="D182" s="79">
        <v>76</v>
      </c>
      <c r="E182" s="79">
        <v>76</v>
      </c>
      <c r="F182" s="79">
        <v>76</v>
      </c>
      <c r="G182" s="79">
        <v>76</v>
      </c>
      <c r="H182" s="79">
        <v>76</v>
      </c>
      <c r="I182" s="79">
        <v>76</v>
      </c>
      <c r="J182" s="79">
        <v>76</v>
      </c>
      <c r="K182" s="79">
        <v>76</v>
      </c>
      <c r="L182" s="79">
        <v>76</v>
      </c>
      <c r="M182" s="79">
        <v>76</v>
      </c>
      <c r="N182" s="79">
        <v>76</v>
      </c>
      <c r="O182" s="79" t="s">
        <v>121</v>
      </c>
    </row>
    <row r="183" spans="1:15" x14ac:dyDescent="0.2">
      <c r="A183" s="79" t="s">
        <v>1</v>
      </c>
      <c r="B183" s="79" t="s">
        <v>367</v>
      </c>
      <c r="C183" s="79">
        <v>55</v>
      </c>
      <c r="D183" s="79">
        <v>55</v>
      </c>
      <c r="E183" s="79">
        <v>55</v>
      </c>
      <c r="F183" s="79">
        <v>55</v>
      </c>
      <c r="G183" s="79">
        <v>55</v>
      </c>
      <c r="H183" s="79">
        <v>55</v>
      </c>
      <c r="I183" s="79">
        <v>55</v>
      </c>
      <c r="J183" s="79">
        <v>55</v>
      </c>
      <c r="K183" s="79">
        <v>55</v>
      </c>
      <c r="L183" s="79">
        <v>55</v>
      </c>
      <c r="M183" s="79">
        <v>55</v>
      </c>
      <c r="N183" s="79">
        <v>55</v>
      </c>
      <c r="O183" s="79" t="s">
        <v>1</v>
      </c>
    </row>
    <row r="184" spans="1:15" x14ac:dyDescent="0.2">
      <c r="A184" s="79" t="s">
        <v>122</v>
      </c>
      <c r="B184" s="79" t="s">
        <v>368</v>
      </c>
      <c r="C184" s="79">
        <v>55</v>
      </c>
      <c r="D184" s="79">
        <v>55</v>
      </c>
      <c r="E184" s="79">
        <v>55</v>
      </c>
      <c r="F184" s="79">
        <v>55</v>
      </c>
      <c r="G184" s="79">
        <v>55</v>
      </c>
      <c r="H184" s="79">
        <v>55</v>
      </c>
      <c r="I184" s="79">
        <v>55</v>
      </c>
      <c r="J184" s="79">
        <v>55</v>
      </c>
      <c r="K184" s="79">
        <v>55</v>
      </c>
      <c r="L184" s="79">
        <v>55</v>
      </c>
      <c r="M184" s="79">
        <v>55</v>
      </c>
      <c r="N184" s="79">
        <v>55</v>
      </c>
      <c r="O184" s="79" t="s">
        <v>122</v>
      </c>
    </row>
    <row r="185" spans="1:15" x14ac:dyDescent="0.2">
      <c r="A185" s="79" t="s">
        <v>123</v>
      </c>
      <c r="B185" s="79" t="s">
        <v>369</v>
      </c>
      <c r="C185" s="79">
        <v>76</v>
      </c>
      <c r="D185" s="79">
        <v>76</v>
      </c>
      <c r="E185" s="79">
        <v>76</v>
      </c>
      <c r="F185" s="79">
        <v>76</v>
      </c>
      <c r="G185" s="79">
        <v>76</v>
      </c>
      <c r="H185" s="79">
        <v>76</v>
      </c>
      <c r="I185" s="79">
        <v>76</v>
      </c>
      <c r="J185" s="79">
        <v>76</v>
      </c>
      <c r="K185" s="79">
        <v>76</v>
      </c>
      <c r="L185" s="79">
        <v>76</v>
      </c>
      <c r="M185" s="79">
        <v>76</v>
      </c>
      <c r="N185" s="79">
        <v>76</v>
      </c>
      <c r="O185" s="79" t="s">
        <v>123</v>
      </c>
    </row>
    <row r="186" spans="1:15" x14ac:dyDescent="0.2">
      <c r="A186" s="78" t="s">
        <v>682</v>
      </c>
      <c r="B186" s="78" t="s">
        <v>592</v>
      </c>
      <c r="C186" s="78">
        <v>55</v>
      </c>
      <c r="D186" s="78">
        <v>55</v>
      </c>
      <c r="E186" s="78">
        <v>55</v>
      </c>
      <c r="F186" s="78">
        <v>55</v>
      </c>
      <c r="G186" s="78">
        <v>55</v>
      </c>
      <c r="H186" s="78">
        <v>55</v>
      </c>
      <c r="I186" s="78">
        <v>55</v>
      </c>
      <c r="J186" s="78">
        <v>55</v>
      </c>
      <c r="K186" s="78">
        <v>55</v>
      </c>
      <c r="L186" s="78">
        <v>55</v>
      </c>
      <c r="M186" s="78">
        <v>55</v>
      </c>
      <c r="N186" s="78">
        <v>55</v>
      </c>
      <c r="O186" s="78" t="s">
        <v>682</v>
      </c>
    </row>
    <row r="187" spans="1:15" x14ac:dyDescent="0.2">
      <c r="A187" s="78" t="s">
        <v>664</v>
      </c>
      <c r="B187" s="78" t="s">
        <v>565</v>
      </c>
      <c r="C187" s="78">
        <v>95</v>
      </c>
      <c r="D187" s="78">
        <v>95</v>
      </c>
      <c r="E187" s="78">
        <v>95</v>
      </c>
      <c r="F187" s="78">
        <v>95</v>
      </c>
      <c r="G187" s="78">
        <v>95</v>
      </c>
      <c r="H187" s="78">
        <v>95</v>
      </c>
      <c r="I187" s="78">
        <v>95</v>
      </c>
      <c r="J187" s="78">
        <v>95</v>
      </c>
      <c r="K187" s="78">
        <v>95</v>
      </c>
      <c r="L187" s="78">
        <v>95</v>
      </c>
      <c r="M187" s="78">
        <v>95</v>
      </c>
      <c r="N187" s="78">
        <v>95</v>
      </c>
      <c r="O187" s="78" t="s">
        <v>664</v>
      </c>
    </row>
    <row r="188" spans="1:15" x14ac:dyDescent="0.2">
      <c r="A188" s="78" t="s">
        <v>730</v>
      </c>
      <c r="B188" s="80" t="s">
        <v>731</v>
      </c>
      <c r="C188" s="78">
        <v>118</v>
      </c>
      <c r="D188" s="78">
        <v>118</v>
      </c>
      <c r="E188" s="78">
        <v>118</v>
      </c>
      <c r="F188" s="78">
        <v>118</v>
      </c>
      <c r="G188" s="78">
        <v>118</v>
      </c>
      <c r="H188" s="78">
        <v>118</v>
      </c>
      <c r="I188" s="78">
        <v>118</v>
      </c>
      <c r="J188" s="78">
        <v>118</v>
      </c>
      <c r="K188" s="78">
        <v>118</v>
      </c>
      <c r="L188" s="78">
        <v>118</v>
      </c>
      <c r="M188" s="78">
        <v>118</v>
      </c>
      <c r="N188" s="78">
        <v>118</v>
      </c>
      <c r="O188" s="78" t="s">
        <v>730</v>
      </c>
    </row>
    <row r="189" spans="1:15" x14ac:dyDescent="0.2">
      <c r="A189" s="79" t="s">
        <v>124</v>
      </c>
      <c r="B189" s="79" t="s">
        <v>370</v>
      </c>
      <c r="C189" s="79">
        <v>101</v>
      </c>
      <c r="D189" s="79">
        <v>101</v>
      </c>
      <c r="E189" s="79">
        <v>101</v>
      </c>
      <c r="F189" s="79">
        <v>101</v>
      </c>
      <c r="G189" s="79">
        <v>101</v>
      </c>
      <c r="H189" s="79">
        <v>101</v>
      </c>
      <c r="I189" s="79">
        <v>101</v>
      </c>
      <c r="J189" s="79">
        <v>101</v>
      </c>
      <c r="K189" s="79">
        <v>101</v>
      </c>
      <c r="L189" s="79">
        <v>101</v>
      </c>
      <c r="M189" s="79">
        <v>101</v>
      </c>
      <c r="N189" s="79">
        <v>101</v>
      </c>
      <c r="O189" s="79" t="s">
        <v>124</v>
      </c>
    </row>
    <row r="190" spans="1:15" x14ac:dyDescent="0.2">
      <c r="A190" s="79" t="s">
        <v>125</v>
      </c>
      <c r="B190" s="79" t="s">
        <v>481</v>
      </c>
      <c r="C190" s="79">
        <v>162</v>
      </c>
      <c r="D190" s="79">
        <v>162</v>
      </c>
      <c r="E190" s="79">
        <v>162</v>
      </c>
      <c r="F190" s="79">
        <v>162</v>
      </c>
      <c r="G190" s="79">
        <v>162</v>
      </c>
      <c r="H190" s="79">
        <v>162</v>
      </c>
      <c r="I190" s="79">
        <v>162</v>
      </c>
      <c r="J190" s="79">
        <v>162</v>
      </c>
      <c r="K190" s="79">
        <v>162</v>
      </c>
      <c r="L190" s="79">
        <v>162</v>
      </c>
      <c r="M190" s="79">
        <v>162</v>
      </c>
      <c r="N190" s="79">
        <v>162</v>
      </c>
      <c r="O190" s="79" t="s">
        <v>125</v>
      </c>
    </row>
    <row r="191" spans="1:15" x14ac:dyDescent="0.2">
      <c r="A191" s="79" t="s">
        <v>126</v>
      </c>
      <c r="B191" s="79" t="s">
        <v>371</v>
      </c>
      <c r="C191" s="79">
        <v>125</v>
      </c>
      <c r="D191" s="79">
        <v>125</v>
      </c>
      <c r="E191" s="79">
        <v>125</v>
      </c>
      <c r="F191" s="79">
        <v>125</v>
      </c>
      <c r="G191" s="79">
        <v>125</v>
      </c>
      <c r="H191" s="79">
        <v>125</v>
      </c>
      <c r="I191" s="79">
        <v>125</v>
      </c>
      <c r="J191" s="79">
        <v>125</v>
      </c>
      <c r="K191" s="79">
        <v>125</v>
      </c>
      <c r="L191" s="79">
        <v>125</v>
      </c>
      <c r="M191" s="79">
        <v>125</v>
      </c>
      <c r="N191" s="79">
        <v>125</v>
      </c>
      <c r="O191" s="79" t="s">
        <v>126</v>
      </c>
    </row>
    <row r="192" spans="1:15" x14ac:dyDescent="0.2">
      <c r="A192" s="78" t="s">
        <v>665</v>
      </c>
      <c r="B192" s="78" t="s">
        <v>566</v>
      </c>
      <c r="C192" s="78">
        <v>95</v>
      </c>
      <c r="D192" s="78">
        <v>95</v>
      </c>
      <c r="E192" s="78">
        <v>95</v>
      </c>
      <c r="F192" s="78">
        <v>95</v>
      </c>
      <c r="G192" s="78">
        <v>95</v>
      </c>
      <c r="H192" s="78">
        <v>95</v>
      </c>
      <c r="I192" s="78">
        <v>95</v>
      </c>
      <c r="J192" s="78">
        <v>95</v>
      </c>
      <c r="K192" s="78">
        <v>95</v>
      </c>
      <c r="L192" s="78">
        <v>95</v>
      </c>
      <c r="M192" s="78">
        <v>95</v>
      </c>
      <c r="N192" s="78">
        <v>95</v>
      </c>
      <c r="O192" s="78" t="s">
        <v>665</v>
      </c>
    </row>
    <row r="193" spans="1:15" x14ac:dyDescent="0.2">
      <c r="A193" s="78" t="s">
        <v>646</v>
      </c>
      <c r="B193" s="78" t="s">
        <v>611</v>
      </c>
      <c r="C193" s="78">
        <v>56</v>
      </c>
      <c r="D193" s="78">
        <v>56</v>
      </c>
      <c r="E193" s="78">
        <v>56</v>
      </c>
      <c r="F193" s="78">
        <v>56</v>
      </c>
      <c r="G193" s="78">
        <v>56</v>
      </c>
      <c r="H193" s="78">
        <v>56</v>
      </c>
      <c r="I193" s="78">
        <v>56</v>
      </c>
      <c r="J193" s="78">
        <v>56</v>
      </c>
      <c r="K193" s="78">
        <v>56</v>
      </c>
      <c r="L193" s="78">
        <v>56</v>
      </c>
      <c r="M193" s="78">
        <v>56</v>
      </c>
      <c r="N193" s="78">
        <v>56</v>
      </c>
      <c r="O193" s="78" t="s">
        <v>646</v>
      </c>
    </row>
    <row r="194" spans="1:15" x14ac:dyDescent="0.2">
      <c r="A194" s="79" t="s">
        <v>127</v>
      </c>
      <c r="B194" s="79" t="s">
        <v>372</v>
      </c>
      <c r="C194" s="79">
        <v>66</v>
      </c>
      <c r="D194" s="79">
        <v>66</v>
      </c>
      <c r="E194" s="79">
        <v>66</v>
      </c>
      <c r="F194" s="79">
        <v>66</v>
      </c>
      <c r="G194" s="79">
        <v>66</v>
      </c>
      <c r="H194" s="79">
        <v>66</v>
      </c>
      <c r="I194" s="79">
        <v>66</v>
      </c>
      <c r="J194" s="79">
        <v>66</v>
      </c>
      <c r="K194" s="79">
        <v>66</v>
      </c>
      <c r="L194" s="79">
        <v>66</v>
      </c>
      <c r="M194" s="79">
        <v>66</v>
      </c>
      <c r="N194" s="79">
        <v>66</v>
      </c>
      <c r="O194" s="79" t="s">
        <v>127</v>
      </c>
    </row>
    <row r="195" spans="1:15" x14ac:dyDescent="0.2">
      <c r="A195" s="79" t="s">
        <v>128</v>
      </c>
      <c r="B195" s="79" t="s">
        <v>373</v>
      </c>
      <c r="C195" s="79">
        <v>55</v>
      </c>
      <c r="D195" s="79">
        <v>55</v>
      </c>
      <c r="E195" s="79">
        <v>55</v>
      </c>
      <c r="F195" s="79">
        <v>55</v>
      </c>
      <c r="G195" s="79">
        <v>55</v>
      </c>
      <c r="H195" s="79">
        <v>55</v>
      </c>
      <c r="I195" s="79">
        <v>55</v>
      </c>
      <c r="J195" s="79">
        <v>55</v>
      </c>
      <c r="K195" s="79">
        <v>55</v>
      </c>
      <c r="L195" s="79">
        <v>55</v>
      </c>
      <c r="M195" s="79">
        <v>55</v>
      </c>
      <c r="N195" s="79">
        <v>55</v>
      </c>
      <c r="O195" s="79" t="s">
        <v>128</v>
      </c>
    </row>
    <row r="196" spans="1:15" x14ac:dyDescent="0.2">
      <c r="A196" s="79" t="s">
        <v>129</v>
      </c>
      <c r="B196" s="79" t="s">
        <v>374</v>
      </c>
      <c r="C196" s="79">
        <v>66</v>
      </c>
      <c r="D196" s="79">
        <v>66</v>
      </c>
      <c r="E196" s="79">
        <v>66</v>
      </c>
      <c r="F196" s="79">
        <v>66</v>
      </c>
      <c r="G196" s="79">
        <v>66</v>
      </c>
      <c r="H196" s="79">
        <v>66</v>
      </c>
      <c r="I196" s="79">
        <v>66</v>
      </c>
      <c r="J196" s="79">
        <v>66</v>
      </c>
      <c r="K196" s="79">
        <v>66</v>
      </c>
      <c r="L196" s="79">
        <v>66</v>
      </c>
      <c r="M196" s="79">
        <v>66</v>
      </c>
      <c r="N196" s="79">
        <v>66</v>
      </c>
      <c r="O196" s="79" t="s">
        <v>129</v>
      </c>
    </row>
    <row r="197" spans="1:15" x14ac:dyDescent="0.2">
      <c r="A197" s="79" t="s">
        <v>130</v>
      </c>
      <c r="B197" s="79" t="s">
        <v>375</v>
      </c>
      <c r="C197" s="79">
        <v>55</v>
      </c>
      <c r="D197" s="79">
        <v>55</v>
      </c>
      <c r="E197" s="79">
        <v>55</v>
      </c>
      <c r="F197" s="79">
        <v>55</v>
      </c>
      <c r="G197" s="79">
        <v>55</v>
      </c>
      <c r="H197" s="79">
        <v>55</v>
      </c>
      <c r="I197" s="79">
        <v>55</v>
      </c>
      <c r="J197" s="79">
        <v>55</v>
      </c>
      <c r="K197" s="79">
        <v>55</v>
      </c>
      <c r="L197" s="79">
        <v>55</v>
      </c>
      <c r="M197" s="79">
        <v>55</v>
      </c>
      <c r="N197" s="79">
        <v>55</v>
      </c>
      <c r="O197" s="79" t="s">
        <v>130</v>
      </c>
    </row>
    <row r="198" spans="1:15" x14ac:dyDescent="0.2">
      <c r="A198" s="79" t="s">
        <v>131</v>
      </c>
      <c r="B198" s="79" t="s">
        <v>482</v>
      </c>
      <c r="C198" s="79">
        <v>66</v>
      </c>
      <c r="D198" s="79">
        <v>66</v>
      </c>
      <c r="E198" s="79">
        <v>66</v>
      </c>
      <c r="F198" s="79">
        <v>66</v>
      </c>
      <c r="G198" s="79">
        <v>66</v>
      </c>
      <c r="H198" s="79">
        <v>66</v>
      </c>
      <c r="I198" s="79">
        <v>66</v>
      </c>
      <c r="J198" s="79">
        <v>66</v>
      </c>
      <c r="K198" s="79">
        <v>66</v>
      </c>
      <c r="L198" s="79">
        <v>66</v>
      </c>
      <c r="M198" s="79">
        <v>66</v>
      </c>
      <c r="N198" s="79">
        <v>66</v>
      </c>
      <c r="O198" s="79" t="s">
        <v>131</v>
      </c>
    </row>
    <row r="199" spans="1:15" x14ac:dyDescent="0.2">
      <c r="A199" s="78" t="s">
        <v>836</v>
      </c>
      <c r="B199" s="78" t="s">
        <v>837</v>
      </c>
      <c r="C199" s="78">
        <v>56</v>
      </c>
      <c r="D199" s="78">
        <v>56</v>
      </c>
      <c r="E199" s="78">
        <v>56</v>
      </c>
      <c r="F199" s="78">
        <v>56</v>
      </c>
      <c r="G199" s="78">
        <v>56</v>
      </c>
      <c r="H199" s="78">
        <v>56</v>
      </c>
      <c r="I199" s="78">
        <v>56</v>
      </c>
      <c r="J199" s="78">
        <v>56</v>
      </c>
      <c r="K199" s="78">
        <v>56</v>
      </c>
      <c r="L199" s="78">
        <v>56</v>
      </c>
      <c r="M199" s="78">
        <v>56</v>
      </c>
      <c r="N199" s="78">
        <v>56</v>
      </c>
      <c r="O199" s="78" t="s">
        <v>836</v>
      </c>
    </row>
    <row r="200" spans="1:15" x14ac:dyDescent="0.2">
      <c r="A200" s="79" t="s">
        <v>132</v>
      </c>
      <c r="B200" s="79" t="s">
        <v>376</v>
      </c>
      <c r="C200" s="79">
        <v>55</v>
      </c>
      <c r="D200" s="79">
        <v>55</v>
      </c>
      <c r="E200" s="79">
        <v>55</v>
      </c>
      <c r="F200" s="79">
        <v>55</v>
      </c>
      <c r="G200" s="79">
        <v>55</v>
      </c>
      <c r="H200" s="79">
        <v>55</v>
      </c>
      <c r="I200" s="79">
        <v>55</v>
      </c>
      <c r="J200" s="79">
        <v>55</v>
      </c>
      <c r="K200" s="79">
        <v>55</v>
      </c>
      <c r="L200" s="79">
        <v>55</v>
      </c>
      <c r="M200" s="79">
        <v>55</v>
      </c>
      <c r="N200" s="79">
        <v>55</v>
      </c>
      <c r="O200" s="79" t="s">
        <v>132</v>
      </c>
    </row>
    <row r="201" spans="1:15" x14ac:dyDescent="0.2">
      <c r="A201" s="79" t="s">
        <v>133</v>
      </c>
      <c r="B201" s="79" t="s">
        <v>369</v>
      </c>
      <c r="C201" s="79">
        <v>76</v>
      </c>
      <c r="D201" s="79">
        <v>76</v>
      </c>
      <c r="E201" s="79">
        <v>76</v>
      </c>
      <c r="F201" s="79">
        <v>76</v>
      </c>
      <c r="G201" s="79">
        <v>76</v>
      </c>
      <c r="H201" s="79">
        <v>76</v>
      </c>
      <c r="I201" s="79">
        <v>76</v>
      </c>
      <c r="J201" s="79">
        <v>76</v>
      </c>
      <c r="K201" s="79">
        <v>76</v>
      </c>
      <c r="L201" s="79">
        <v>76</v>
      </c>
      <c r="M201" s="79">
        <v>76</v>
      </c>
      <c r="N201" s="79">
        <v>76</v>
      </c>
      <c r="O201" s="79" t="s">
        <v>133</v>
      </c>
    </row>
    <row r="202" spans="1:15" x14ac:dyDescent="0.2">
      <c r="A202" s="78" t="s">
        <v>668</v>
      </c>
      <c r="B202" s="78" t="s">
        <v>573</v>
      </c>
      <c r="C202" s="78">
        <v>66</v>
      </c>
      <c r="D202" s="78">
        <v>66</v>
      </c>
      <c r="E202" s="78">
        <v>66</v>
      </c>
      <c r="F202" s="78">
        <v>66</v>
      </c>
      <c r="G202" s="78">
        <v>66</v>
      </c>
      <c r="H202" s="78">
        <v>66</v>
      </c>
      <c r="I202" s="78">
        <v>66</v>
      </c>
      <c r="J202" s="78">
        <v>66</v>
      </c>
      <c r="K202" s="78">
        <v>66</v>
      </c>
      <c r="L202" s="78">
        <v>66</v>
      </c>
      <c r="M202" s="78">
        <v>66</v>
      </c>
      <c r="N202" s="78">
        <v>66</v>
      </c>
      <c r="O202" s="78" t="s">
        <v>668</v>
      </c>
    </row>
    <row r="203" spans="1:15" x14ac:dyDescent="0.2">
      <c r="A203" s="79" t="s">
        <v>134</v>
      </c>
      <c r="B203" s="79" t="s">
        <v>813</v>
      </c>
      <c r="C203" s="79">
        <v>185</v>
      </c>
      <c r="D203" s="79">
        <v>185</v>
      </c>
      <c r="E203" s="79">
        <v>185</v>
      </c>
      <c r="F203" s="79">
        <v>185</v>
      </c>
      <c r="G203" s="79">
        <v>185</v>
      </c>
      <c r="H203" s="79">
        <v>185</v>
      </c>
      <c r="I203" s="79">
        <v>185</v>
      </c>
      <c r="J203" s="79">
        <v>185</v>
      </c>
      <c r="K203" s="79">
        <v>185</v>
      </c>
      <c r="L203" s="79">
        <v>185</v>
      </c>
      <c r="M203" s="79">
        <v>185</v>
      </c>
      <c r="N203" s="79">
        <v>185</v>
      </c>
      <c r="O203" s="79" t="s">
        <v>134</v>
      </c>
    </row>
    <row r="204" spans="1:15" x14ac:dyDescent="0.2">
      <c r="A204" s="79" t="s">
        <v>135</v>
      </c>
      <c r="B204" s="79" t="s">
        <v>377</v>
      </c>
      <c r="C204" s="79">
        <v>185</v>
      </c>
      <c r="D204" s="79">
        <v>185</v>
      </c>
      <c r="E204" s="79">
        <v>185</v>
      </c>
      <c r="F204" s="79">
        <v>185</v>
      </c>
      <c r="G204" s="79">
        <v>185</v>
      </c>
      <c r="H204" s="79">
        <v>185</v>
      </c>
      <c r="I204" s="79">
        <v>185</v>
      </c>
      <c r="J204" s="79">
        <v>185</v>
      </c>
      <c r="K204" s="79">
        <v>185</v>
      </c>
      <c r="L204" s="79">
        <v>185</v>
      </c>
      <c r="M204" s="79">
        <v>185</v>
      </c>
      <c r="N204" s="79">
        <v>185</v>
      </c>
      <c r="O204" s="79" t="s">
        <v>135</v>
      </c>
    </row>
    <row r="205" spans="1:15" x14ac:dyDescent="0.2">
      <c r="A205" s="79" t="s">
        <v>136</v>
      </c>
      <c r="B205" s="79" t="s">
        <v>378</v>
      </c>
      <c r="C205" s="79">
        <v>113</v>
      </c>
      <c r="D205" s="79">
        <v>113</v>
      </c>
      <c r="E205" s="79">
        <v>113</v>
      </c>
      <c r="F205" s="79">
        <v>113</v>
      </c>
      <c r="G205" s="79">
        <v>113</v>
      </c>
      <c r="H205" s="79">
        <v>113</v>
      </c>
      <c r="I205" s="79">
        <v>113</v>
      </c>
      <c r="J205" s="79">
        <v>113</v>
      </c>
      <c r="K205" s="79">
        <v>113</v>
      </c>
      <c r="L205" s="79">
        <v>113</v>
      </c>
      <c r="M205" s="79">
        <v>113</v>
      </c>
      <c r="N205" s="79">
        <v>113</v>
      </c>
      <c r="O205" s="79" t="s">
        <v>136</v>
      </c>
    </row>
    <row r="206" spans="1:15" x14ac:dyDescent="0.2">
      <c r="A206" s="79" t="s">
        <v>137</v>
      </c>
      <c r="B206" s="79" t="s">
        <v>379</v>
      </c>
      <c r="C206" s="79">
        <v>108</v>
      </c>
      <c r="D206" s="79">
        <v>108</v>
      </c>
      <c r="E206" s="79">
        <v>108</v>
      </c>
      <c r="F206" s="79">
        <v>108</v>
      </c>
      <c r="G206" s="79">
        <v>108</v>
      </c>
      <c r="H206" s="79">
        <v>108</v>
      </c>
      <c r="I206" s="79">
        <v>108</v>
      </c>
      <c r="J206" s="79">
        <v>108</v>
      </c>
      <c r="K206" s="79">
        <v>108</v>
      </c>
      <c r="L206" s="79">
        <v>108</v>
      </c>
      <c r="M206" s="79">
        <v>108</v>
      </c>
      <c r="N206" s="79">
        <v>108</v>
      </c>
      <c r="O206" s="79" t="s">
        <v>137</v>
      </c>
    </row>
    <row r="207" spans="1:15" x14ac:dyDescent="0.2">
      <c r="A207" s="79" t="s">
        <v>138</v>
      </c>
      <c r="B207" s="79" t="s">
        <v>483</v>
      </c>
      <c r="C207" s="79">
        <v>122</v>
      </c>
      <c r="D207" s="79">
        <v>122</v>
      </c>
      <c r="E207" s="79">
        <v>122</v>
      </c>
      <c r="F207" s="79">
        <v>122</v>
      </c>
      <c r="G207" s="79">
        <v>122</v>
      </c>
      <c r="H207" s="79">
        <v>122</v>
      </c>
      <c r="I207" s="79">
        <v>122</v>
      </c>
      <c r="J207" s="79">
        <v>122</v>
      </c>
      <c r="K207" s="79">
        <v>122</v>
      </c>
      <c r="L207" s="79">
        <v>122</v>
      </c>
      <c r="M207" s="79">
        <v>122</v>
      </c>
      <c r="N207" s="79">
        <v>122</v>
      </c>
      <c r="O207" s="79" t="s">
        <v>138</v>
      </c>
    </row>
    <row r="208" spans="1:15" x14ac:dyDescent="0.2">
      <c r="A208" s="78" t="s">
        <v>660</v>
      </c>
      <c r="B208" s="78" t="s">
        <v>652</v>
      </c>
      <c r="C208" s="78">
        <v>122</v>
      </c>
      <c r="D208" s="78">
        <v>122</v>
      </c>
      <c r="E208" s="78">
        <v>122</v>
      </c>
      <c r="F208" s="78">
        <v>122</v>
      </c>
      <c r="G208" s="78">
        <v>122</v>
      </c>
      <c r="H208" s="78">
        <v>122</v>
      </c>
      <c r="I208" s="78">
        <v>122</v>
      </c>
      <c r="J208" s="78">
        <v>122</v>
      </c>
      <c r="K208" s="78">
        <v>122</v>
      </c>
      <c r="L208" s="78">
        <v>122</v>
      </c>
      <c r="M208" s="78">
        <v>122</v>
      </c>
      <c r="N208" s="78">
        <v>122</v>
      </c>
      <c r="O208" s="78" t="s">
        <v>660</v>
      </c>
    </row>
    <row r="209" spans="1:15" x14ac:dyDescent="0.2">
      <c r="A209" s="79" t="s">
        <v>139</v>
      </c>
      <c r="B209" s="79" t="s">
        <v>380</v>
      </c>
      <c r="C209" s="79">
        <v>61</v>
      </c>
      <c r="D209" s="79">
        <v>61</v>
      </c>
      <c r="E209" s="79">
        <v>61</v>
      </c>
      <c r="F209" s="79">
        <v>61</v>
      </c>
      <c r="G209" s="79">
        <v>61</v>
      </c>
      <c r="H209" s="79">
        <v>61</v>
      </c>
      <c r="I209" s="79">
        <v>61</v>
      </c>
      <c r="J209" s="79">
        <v>61</v>
      </c>
      <c r="K209" s="79">
        <v>61</v>
      </c>
      <c r="L209" s="79">
        <v>61</v>
      </c>
      <c r="M209" s="79">
        <v>61</v>
      </c>
      <c r="N209" s="79">
        <v>61</v>
      </c>
      <c r="O209" s="79" t="s">
        <v>139</v>
      </c>
    </row>
    <row r="210" spans="1:15" x14ac:dyDescent="0.2">
      <c r="A210" s="78" t="s">
        <v>838</v>
      </c>
      <c r="B210" s="78" t="s">
        <v>839</v>
      </c>
      <c r="C210" s="78">
        <v>148</v>
      </c>
      <c r="D210" s="78">
        <v>148</v>
      </c>
      <c r="E210" s="78">
        <v>148</v>
      </c>
      <c r="F210" s="78">
        <v>148</v>
      </c>
      <c r="G210" s="78">
        <v>148</v>
      </c>
      <c r="H210" s="78">
        <v>148</v>
      </c>
      <c r="I210" s="78">
        <v>148</v>
      </c>
      <c r="J210" s="78">
        <v>148</v>
      </c>
      <c r="K210" s="78">
        <v>148</v>
      </c>
      <c r="L210" s="78">
        <v>148</v>
      </c>
      <c r="M210" s="78">
        <v>148</v>
      </c>
      <c r="N210" s="78">
        <v>148</v>
      </c>
      <c r="O210" s="78" t="s">
        <v>838</v>
      </c>
    </row>
    <row r="211" spans="1:15" x14ac:dyDescent="0.2">
      <c r="A211" s="79" t="s">
        <v>140</v>
      </c>
      <c r="B211" s="79" t="s">
        <v>541</v>
      </c>
      <c r="C211" s="79">
        <v>85</v>
      </c>
      <c r="D211" s="79">
        <v>85</v>
      </c>
      <c r="E211" s="79">
        <v>85</v>
      </c>
      <c r="F211" s="79">
        <v>85</v>
      </c>
      <c r="G211" s="79">
        <v>85</v>
      </c>
      <c r="H211" s="79">
        <v>85</v>
      </c>
      <c r="I211" s="79">
        <v>85</v>
      </c>
      <c r="J211" s="79">
        <v>85</v>
      </c>
      <c r="K211" s="79">
        <v>85</v>
      </c>
      <c r="L211" s="79">
        <v>85</v>
      </c>
      <c r="M211" s="79">
        <v>85</v>
      </c>
      <c r="N211" s="79">
        <v>85</v>
      </c>
      <c r="O211" s="79" t="s">
        <v>140</v>
      </c>
    </row>
    <row r="212" spans="1:15" x14ac:dyDescent="0.2">
      <c r="A212" s="79" t="s">
        <v>141</v>
      </c>
      <c r="B212" s="79" t="s">
        <v>381</v>
      </c>
      <c r="C212" s="79">
        <v>55</v>
      </c>
      <c r="D212" s="79">
        <v>55</v>
      </c>
      <c r="E212" s="79">
        <v>55</v>
      </c>
      <c r="F212" s="79">
        <v>55</v>
      </c>
      <c r="G212" s="79">
        <v>55</v>
      </c>
      <c r="H212" s="79">
        <v>55</v>
      </c>
      <c r="I212" s="79">
        <v>55</v>
      </c>
      <c r="J212" s="79">
        <v>55</v>
      </c>
      <c r="K212" s="79">
        <v>55</v>
      </c>
      <c r="L212" s="79">
        <v>55</v>
      </c>
      <c r="M212" s="79">
        <v>55</v>
      </c>
      <c r="N212" s="79">
        <v>55</v>
      </c>
      <c r="O212" s="79" t="s">
        <v>141</v>
      </c>
    </row>
    <row r="213" spans="1:15" x14ac:dyDescent="0.2">
      <c r="A213" s="79" t="s">
        <v>142</v>
      </c>
      <c r="B213" s="79" t="s">
        <v>484</v>
      </c>
      <c r="C213" s="79">
        <v>83</v>
      </c>
      <c r="D213" s="79">
        <v>83</v>
      </c>
      <c r="E213" s="79">
        <v>83</v>
      </c>
      <c r="F213" s="79">
        <v>83</v>
      </c>
      <c r="G213" s="79">
        <v>83</v>
      </c>
      <c r="H213" s="79">
        <v>83</v>
      </c>
      <c r="I213" s="79">
        <v>83</v>
      </c>
      <c r="J213" s="79">
        <v>83</v>
      </c>
      <c r="K213" s="79">
        <v>83</v>
      </c>
      <c r="L213" s="79">
        <v>83</v>
      </c>
      <c r="M213" s="79">
        <v>83</v>
      </c>
      <c r="N213" s="79">
        <v>83</v>
      </c>
      <c r="O213" s="79" t="s">
        <v>142</v>
      </c>
    </row>
    <row r="214" spans="1:15" x14ac:dyDescent="0.2">
      <c r="A214" s="79" t="s">
        <v>143</v>
      </c>
      <c r="B214" s="79" t="s">
        <v>485</v>
      </c>
      <c r="C214" s="79">
        <v>55</v>
      </c>
      <c r="D214" s="79">
        <v>55</v>
      </c>
      <c r="E214" s="79">
        <v>55</v>
      </c>
      <c r="F214" s="79">
        <v>55</v>
      </c>
      <c r="G214" s="79">
        <v>55</v>
      </c>
      <c r="H214" s="79">
        <v>55</v>
      </c>
      <c r="I214" s="79">
        <v>55</v>
      </c>
      <c r="J214" s="79">
        <v>55</v>
      </c>
      <c r="K214" s="79">
        <v>55</v>
      </c>
      <c r="L214" s="79">
        <v>55</v>
      </c>
      <c r="M214" s="79">
        <v>55</v>
      </c>
      <c r="N214" s="79">
        <v>55</v>
      </c>
      <c r="O214" s="79" t="s">
        <v>143</v>
      </c>
    </row>
    <row r="215" spans="1:15" x14ac:dyDescent="0.2">
      <c r="A215" s="79" t="s">
        <v>144</v>
      </c>
      <c r="B215" s="79" t="s">
        <v>382</v>
      </c>
      <c r="C215" s="79">
        <v>121</v>
      </c>
      <c r="D215" s="79">
        <v>121</v>
      </c>
      <c r="E215" s="79">
        <v>121</v>
      </c>
      <c r="F215" s="79">
        <v>121</v>
      </c>
      <c r="G215" s="79">
        <v>121</v>
      </c>
      <c r="H215" s="79">
        <v>121</v>
      </c>
      <c r="I215" s="79">
        <v>121</v>
      </c>
      <c r="J215" s="79">
        <v>121</v>
      </c>
      <c r="K215" s="79">
        <v>121</v>
      </c>
      <c r="L215" s="79">
        <v>121</v>
      </c>
      <c r="M215" s="79">
        <v>121</v>
      </c>
      <c r="N215" s="79">
        <v>121</v>
      </c>
      <c r="O215" s="79" t="s">
        <v>144</v>
      </c>
    </row>
    <row r="216" spans="1:15" x14ac:dyDescent="0.2">
      <c r="A216" s="79" t="s">
        <v>145</v>
      </c>
      <c r="B216" s="79" t="s">
        <v>486</v>
      </c>
      <c r="C216" s="79">
        <v>66</v>
      </c>
      <c r="D216" s="79">
        <v>66</v>
      </c>
      <c r="E216" s="79">
        <v>66</v>
      </c>
      <c r="F216" s="79">
        <v>66</v>
      </c>
      <c r="G216" s="79">
        <v>66</v>
      </c>
      <c r="H216" s="79">
        <v>66</v>
      </c>
      <c r="I216" s="79">
        <v>66</v>
      </c>
      <c r="J216" s="79">
        <v>66</v>
      </c>
      <c r="K216" s="79">
        <v>66</v>
      </c>
      <c r="L216" s="79">
        <v>66</v>
      </c>
      <c r="M216" s="79">
        <v>66</v>
      </c>
      <c r="N216" s="79">
        <v>66</v>
      </c>
      <c r="O216" s="79" t="s">
        <v>145</v>
      </c>
    </row>
    <row r="217" spans="1:15" x14ac:dyDescent="0.2">
      <c r="A217" s="79" t="s">
        <v>146</v>
      </c>
      <c r="B217" s="79" t="s">
        <v>383</v>
      </c>
      <c r="C217" s="79">
        <v>129</v>
      </c>
      <c r="D217" s="79">
        <v>129</v>
      </c>
      <c r="E217" s="79">
        <v>129</v>
      </c>
      <c r="F217" s="79">
        <v>129</v>
      </c>
      <c r="G217" s="79">
        <v>129</v>
      </c>
      <c r="H217" s="79">
        <v>129</v>
      </c>
      <c r="I217" s="79">
        <v>129</v>
      </c>
      <c r="J217" s="79">
        <v>129</v>
      </c>
      <c r="K217" s="79">
        <v>129</v>
      </c>
      <c r="L217" s="79">
        <v>129</v>
      </c>
      <c r="M217" s="79">
        <v>129</v>
      </c>
      <c r="N217" s="79">
        <v>129</v>
      </c>
      <c r="O217" s="79" t="s">
        <v>146</v>
      </c>
    </row>
    <row r="218" spans="1:15" x14ac:dyDescent="0.2">
      <c r="A218" s="78" t="s">
        <v>847</v>
      </c>
      <c r="B218" s="78" t="s">
        <v>848</v>
      </c>
      <c r="C218" s="78">
        <v>95</v>
      </c>
      <c r="D218" s="78">
        <v>95</v>
      </c>
      <c r="E218" s="78">
        <v>95</v>
      </c>
      <c r="F218" s="78">
        <v>95</v>
      </c>
      <c r="G218" s="78">
        <v>95</v>
      </c>
      <c r="H218" s="78">
        <v>95</v>
      </c>
      <c r="I218" s="78">
        <v>95</v>
      </c>
      <c r="J218" s="78">
        <v>95</v>
      </c>
      <c r="K218" s="78">
        <v>95</v>
      </c>
      <c r="L218" s="78">
        <v>95</v>
      </c>
      <c r="M218" s="78">
        <v>95</v>
      </c>
      <c r="N218" s="78">
        <v>95</v>
      </c>
      <c r="O218" s="78" t="s">
        <v>847</v>
      </c>
    </row>
    <row r="219" spans="1:15" x14ac:dyDescent="0.2">
      <c r="A219" s="79" t="s">
        <v>3</v>
      </c>
      <c r="B219" s="79" t="s">
        <v>487</v>
      </c>
      <c r="C219" s="79">
        <v>287</v>
      </c>
      <c r="D219" s="79">
        <v>287</v>
      </c>
      <c r="E219" s="79">
        <v>287</v>
      </c>
      <c r="F219" s="79">
        <v>287</v>
      </c>
      <c r="G219" s="79">
        <v>287</v>
      </c>
      <c r="H219" s="79">
        <v>287</v>
      </c>
      <c r="I219" s="79">
        <v>287</v>
      </c>
      <c r="J219" s="79">
        <v>287</v>
      </c>
      <c r="K219" s="79">
        <v>287</v>
      </c>
      <c r="L219" s="79">
        <v>287</v>
      </c>
      <c r="M219" s="79">
        <v>287</v>
      </c>
      <c r="N219" s="79">
        <v>287</v>
      </c>
      <c r="O219" s="79" t="s">
        <v>3</v>
      </c>
    </row>
    <row r="220" spans="1:15" x14ac:dyDescent="0.2">
      <c r="A220" s="79" t="s">
        <v>147</v>
      </c>
      <c r="B220" s="79" t="s">
        <v>384</v>
      </c>
      <c r="C220" s="79">
        <v>86</v>
      </c>
      <c r="D220" s="79">
        <v>86</v>
      </c>
      <c r="E220" s="79">
        <v>86</v>
      </c>
      <c r="F220" s="79">
        <v>86</v>
      </c>
      <c r="G220" s="79">
        <v>86</v>
      </c>
      <c r="H220" s="79">
        <v>86</v>
      </c>
      <c r="I220" s="79">
        <v>86</v>
      </c>
      <c r="J220" s="79">
        <v>86</v>
      </c>
      <c r="K220" s="79">
        <v>86</v>
      </c>
      <c r="L220" s="79">
        <v>86</v>
      </c>
      <c r="M220" s="79">
        <v>86</v>
      </c>
      <c r="N220" s="79">
        <v>86</v>
      </c>
      <c r="O220" s="79" t="s">
        <v>147</v>
      </c>
    </row>
    <row r="221" spans="1:15" x14ac:dyDescent="0.2">
      <c r="A221" s="78" t="s">
        <v>557</v>
      </c>
      <c r="B221" s="78" t="s">
        <v>638</v>
      </c>
      <c r="C221" s="78">
        <v>55</v>
      </c>
      <c r="D221" s="78">
        <v>55</v>
      </c>
      <c r="E221" s="78">
        <v>55</v>
      </c>
      <c r="F221" s="78">
        <v>55</v>
      </c>
      <c r="G221" s="78">
        <v>55</v>
      </c>
      <c r="H221" s="78">
        <v>55</v>
      </c>
      <c r="I221" s="78">
        <v>55</v>
      </c>
      <c r="J221" s="78">
        <v>55</v>
      </c>
      <c r="K221" s="78">
        <v>55</v>
      </c>
      <c r="L221" s="78">
        <v>55</v>
      </c>
      <c r="M221" s="78">
        <v>55</v>
      </c>
      <c r="N221" s="78">
        <v>55</v>
      </c>
      <c r="O221" s="78" t="s">
        <v>557</v>
      </c>
    </row>
    <row r="222" spans="1:15" x14ac:dyDescent="0.2">
      <c r="A222" s="79" t="s">
        <v>148</v>
      </c>
      <c r="B222" s="79" t="s">
        <v>385</v>
      </c>
      <c r="C222" s="79">
        <v>66</v>
      </c>
      <c r="D222" s="79">
        <v>66</v>
      </c>
      <c r="E222" s="79">
        <v>66</v>
      </c>
      <c r="F222" s="79">
        <v>66</v>
      </c>
      <c r="G222" s="79">
        <v>66</v>
      </c>
      <c r="H222" s="79">
        <v>66</v>
      </c>
      <c r="I222" s="79">
        <v>66</v>
      </c>
      <c r="J222" s="79">
        <v>66</v>
      </c>
      <c r="K222" s="79">
        <v>66</v>
      </c>
      <c r="L222" s="79">
        <v>66</v>
      </c>
      <c r="M222" s="79">
        <v>66</v>
      </c>
      <c r="N222" s="79">
        <v>66</v>
      </c>
      <c r="O222" s="79" t="s">
        <v>148</v>
      </c>
    </row>
    <row r="223" spans="1:15" x14ac:dyDescent="0.2">
      <c r="A223" s="79" t="s">
        <v>149</v>
      </c>
      <c r="B223" s="79" t="s">
        <v>386</v>
      </c>
      <c r="C223" s="79">
        <v>61</v>
      </c>
      <c r="D223" s="79">
        <v>61</v>
      </c>
      <c r="E223" s="79">
        <v>61</v>
      </c>
      <c r="F223" s="79">
        <v>61</v>
      </c>
      <c r="G223" s="79">
        <v>61</v>
      </c>
      <c r="H223" s="79">
        <v>61</v>
      </c>
      <c r="I223" s="79">
        <v>61</v>
      </c>
      <c r="J223" s="79">
        <v>61</v>
      </c>
      <c r="K223" s="79">
        <v>61</v>
      </c>
      <c r="L223" s="79">
        <v>61</v>
      </c>
      <c r="M223" s="79">
        <v>61</v>
      </c>
      <c r="N223" s="79">
        <v>61</v>
      </c>
      <c r="O223" s="79" t="s">
        <v>149</v>
      </c>
    </row>
    <row r="224" spans="1:15" x14ac:dyDescent="0.2">
      <c r="A224" s="79" t="s">
        <v>150</v>
      </c>
      <c r="B224" s="79" t="s">
        <v>539</v>
      </c>
      <c r="C224" s="79">
        <v>84</v>
      </c>
      <c r="D224" s="79">
        <v>84</v>
      </c>
      <c r="E224" s="79">
        <v>84</v>
      </c>
      <c r="F224" s="79">
        <v>84</v>
      </c>
      <c r="G224" s="79">
        <v>84</v>
      </c>
      <c r="H224" s="79">
        <v>84</v>
      </c>
      <c r="I224" s="79">
        <v>84</v>
      </c>
      <c r="J224" s="79">
        <v>84</v>
      </c>
      <c r="K224" s="79">
        <v>84</v>
      </c>
      <c r="L224" s="79">
        <v>84</v>
      </c>
      <c r="M224" s="79">
        <v>84</v>
      </c>
      <c r="N224" s="79">
        <v>84</v>
      </c>
      <c r="O224" s="79" t="s">
        <v>150</v>
      </c>
    </row>
    <row r="225" spans="1:15" x14ac:dyDescent="0.2">
      <c r="A225" s="79" t="s">
        <v>151</v>
      </c>
      <c r="B225" s="79" t="s">
        <v>387</v>
      </c>
      <c r="C225" s="79">
        <v>61</v>
      </c>
      <c r="D225" s="79">
        <v>61</v>
      </c>
      <c r="E225" s="79">
        <v>61</v>
      </c>
      <c r="F225" s="79">
        <v>61</v>
      </c>
      <c r="G225" s="79">
        <v>61</v>
      </c>
      <c r="H225" s="79">
        <v>61</v>
      </c>
      <c r="I225" s="79">
        <v>61</v>
      </c>
      <c r="J225" s="79">
        <v>61</v>
      </c>
      <c r="K225" s="79">
        <v>61</v>
      </c>
      <c r="L225" s="79">
        <v>61</v>
      </c>
      <c r="M225" s="79">
        <v>61</v>
      </c>
      <c r="N225" s="79">
        <v>61</v>
      </c>
      <c r="O225" s="79" t="s">
        <v>151</v>
      </c>
    </row>
    <row r="226" spans="1:15" x14ac:dyDescent="0.2">
      <c r="A226" s="78" t="s">
        <v>558</v>
      </c>
      <c r="B226" s="78" t="s">
        <v>814</v>
      </c>
      <c r="C226" s="78">
        <v>76</v>
      </c>
      <c r="D226" s="78">
        <v>76</v>
      </c>
      <c r="E226" s="78">
        <v>76</v>
      </c>
      <c r="F226" s="78">
        <v>76</v>
      </c>
      <c r="G226" s="78">
        <v>76</v>
      </c>
      <c r="H226" s="78">
        <v>76</v>
      </c>
      <c r="I226" s="78">
        <v>76</v>
      </c>
      <c r="J226" s="78">
        <v>76</v>
      </c>
      <c r="K226" s="78">
        <v>76</v>
      </c>
      <c r="L226" s="78">
        <v>76</v>
      </c>
      <c r="M226" s="78">
        <v>76</v>
      </c>
      <c r="N226" s="78">
        <v>76</v>
      </c>
      <c r="O226" s="78" t="s">
        <v>558</v>
      </c>
    </row>
    <row r="227" spans="1:15" x14ac:dyDescent="0.2">
      <c r="A227" s="78" t="s">
        <v>709</v>
      </c>
      <c r="B227" s="78" t="s">
        <v>595</v>
      </c>
      <c r="C227" s="78">
        <v>55</v>
      </c>
      <c r="D227" s="78">
        <v>55</v>
      </c>
      <c r="E227" s="78">
        <v>55</v>
      </c>
      <c r="F227" s="78">
        <v>55</v>
      </c>
      <c r="G227" s="78">
        <v>55</v>
      </c>
      <c r="H227" s="78">
        <v>55</v>
      </c>
      <c r="I227" s="78">
        <v>55</v>
      </c>
      <c r="J227" s="78">
        <v>55</v>
      </c>
      <c r="K227" s="78">
        <v>55</v>
      </c>
      <c r="L227" s="78">
        <v>55</v>
      </c>
      <c r="M227" s="78">
        <v>55</v>
      </c>
      <c r="N227" s="78">
        <v>55</v>
      </c>
      <c r="O227" s="78" t="s">
        <v>709</v>
      </c>
    </row>
    <row r="228" spans="1:15" x14ac:dyDescent="0.2">
      <c r="A228" s="78" t="s">
        <v>758</v>
      </c>
      <c r="B228" s="78" t="s">
        <v>763</v>
      </c>
      <c r="C228" s="78">
        <v>145</v>
      </c>
      <c r="D228" s="78">
        <v>145</v>
      </c>
      <c r="E228" s="78">
        <v>145</v>
      </c>
      <c r="F228" s="78">
        <v>145</v>
      </c>
      <c r="G228" s="78">
        <v>145</v>
      </c>
      <c r="H228" s="78">
        <v>145</v>
      </c>
      <c r="I228" s="78">
        <v>145</v>
      </c>
      <c r="J228" s="78">
        <v>145</v>
      </c>
      <c r="K228" s="78">
        <v>145</v>
      </c>
      <c r="L228" s="78">
        <v>145</v>
      </c>
      <c r="M228" s="78">
        <v>145</v>
      </c>
      <c r="N228" s="78">
        <v>145</v>
      </c>
      <c r="O228" s="78" t="s">
        <v>758</v>
      </c>
    </row>
    <row r="229" spans="1:15" x14ac:dyDescent="0.2">
      <c r="A229" s="79" t="s">
        <v>152</v>
      </c>
      <c r="B229" s="79" t="s">
        <v>388</v>
      </c>
      <c r="C229" s="79">
        <v>61</v>
      </c>
      <c r="D229" s="79">
        <v>61</v>
      </c>
      <c r="E229" s="79">
        <v>61</v>
      </c>
      <c r="F229" s="79">
        <v>61</v>
      </c>
      <c r="G229" s="79">
        <v>61</v>
      </c>
      <c r="H229" s="79">
        <v>61</v>
      </c>
      <c r="I229" s="79">
        <v>61</v>
      </c>
      <c r="J229" s="79">
        <v>61</v>
      </c>
      <c r="K229" s="79">
        <v>61</v>
      </c>
      <c r="L229" s="79">
        <v>61</v>
      </c>
      <c r="M229" s="79">
        <v>61</v>
      </c>
      <c r="N229" s="79">
        <v>61</v>
      </c>
      <c r="O229" s="79" t="s">
        <v>152</v>
      </c>
    </row>
    <row r="230" spans="1:15" x14ac:dyDescent="0.2">
      <c r="A230" s="79" t="s">
        <v>153</v>
      </c>
      <c r="B230" s="79" t="s">
        <v>389</v>
      </c>
      <c r="C230" s="79">
        <v>118</v>
      </c>
      <c r="D230" s="79">
        <v>118</v>
      </c>
      <c r="E230" s="79">
        <v>118</v>
      </c>
      <c r="F230" s="79">
        <v>118</v>
      </c>
      <c r="G230" s="79">
        <v>118</v>
      </c>
      <c r="H230" s="79">
        <v>118</v>
      </c>
      <c r="I230" s="79">
        <v>118</v>
      </c>
      <c r="J230" s="79">
        <v>118</v>
      </c>
      <c r="K230" s="79">
        <v>118</v>
      </c>
      <c r="L230" s="79">
        <v>118</v>
      </c>
      <c r="M230" s="79">
        <v>118</v>
      </c>
      <c r="N230" s="79">
        <v>118</v>
      </c>
      <c r="O230" s="79" t="s">
        <v>153</v>
      </c>
    </row>
    <row r="231" spans="1:15" x14ac:dyDescent="0.2">
      <c r="A231" s="79" t="s">
        <v>154</v>
      </c>
      <c r="B231" s="79" t="s">
        <v>488</v>
      </c>
      <c r="C231" s="79">
        <v>55</v>
      </c>
      <c r="D231" s="79">
        <v>55</v>
      </c>
      <c r="E231" s="79">
        <v>55</v>
      </c>
      <c r="F231" s="79">
        <v>55</v>
      </c>
      <c r="G231" s="79">
        <v>55</v>
      </c>
      <c r="H231" s="79">
        <v>55</v>
      </c>
      <c r="I231" s="79">
        <v>55</v>
      </c>
      <c r="J231" s="79">
        <v>55</v>
      </c>
      <c r="K231" s="79">
        <v>55</v>
      </c>
      <c r="L231" s="79">
        <v>55</v>
      </c>
      <c r="M231" s="79">
        <v>55</v>
      </c>
      <c r="N231" s="79">
        <v>55</v>
      </c>
      <c r="O231" s="79" t="s">
        <v>154</v>
      </c>
    </row>
    <row r="232" spans="1:15" x14ac:dyDescent="0.2">
      <c r="A232" s="78" t="s">
        <v>667</v>
      </c>
      <c r="B232" s="78" t="s">
        <v>570</v>
      </c>
      <c r="C232" s="78">
        <v>55</v>
      </c>
      <c r="D232" s="78">
        <v>55</v>
      </c>
      <c r="E232" s="78">
        <v>55</v>
      </c>
      <c r="F232" s="78">
        <v>55</v>
      </c>
      <c r="G232" s="78">
        <v>55</v>
      </c>
      <c r="H232" s="78">
        <v>55</v>
      </c>
      <c r="I232" s="78">
        <v>55</v>
      </c>
      <c r="J232" s="78">
        <v>55</v>
      </c>
      <c r="K232" s="78">
        <v>55</v>
      </c>
      <c r="L232" s="78">
        <v>55</v>
      </c>
      <c r="M232" s="78">
        <v>55</v>
      </c>
      <c r="N232" s="78">
        <v>55</v>
      </c>
      <c r="O232" s="78" t="s">
        <v>667</v>
      </c>
    </row>
    <row r="233" spans="1:15" x14ac:dyDescent="0.2">
      <c r="A233" s="79" t="s">
        <v>155</v>
      </c>
      <c r="B233" s="79" t="s">
        <v>489</v>
      </c>
      <c r="C233" s="79">
        <v>94</v>
      </c>
      <c r="D233" s="79">
        <v>94</v>
      </c>
      <c r="E233" s="79">
        <v>94</v>
      </c>
      <c r="F233" s="79">
        <v>94</v>
      </c>
      <c r="G233" s="79">
        <v>94</v>
      </c>
      <c r="H233" s="79">
        <v>94</v>
      </c>
      <c r="I233" s="79">
        <v>94</v>
      </c>
      <c r="J233" s="79">
        <v>94</v>
      </c>
      <c r="K233" s="79">
        <v>94</v>
      </c>
      <c r="L233" s="79">
        <v>94</v>
      </c>
      <c r="M233" s="79">
        <v>94</v>
      </c>
      <c r="N233" s="79">
        <v>94</v>
      </c>
      <c r="O233" s="79" t="s">
        <v>155</v>
      </c>
    </row>
    <row r="234" spans="1:15" x14ac:dyDescent="0.2">
      <c r="A234" s="79" t="s">
        <v>156</v>
      </c>
      <c r="B234" s="79" t="s">
        <v>490</v>
      </c>
      <c r="C234" s="79">
        <v>132</v>
      </c>
      <c r="D234" s="79">
        <v>132</v>
      </c>
      <c r="E234" s="79">
        <v>132</v>
      </c>
      <c r="F234" s="79">
        <v>132</v>
      </c>
      <c r="G234" s="79">
        <v>132</v>
      </c>
      <c r="H234" s="79">
        <v>132</v>
      </c>
      <c r="I234" s="79">
        <v>132</v>
      </c>
      <c r="J234" s="79">
        <v>132</v>
      </c>
      <c r="K234" s="79">
        <v>132</v>
      </c>
      <c r="L234" s="79">
        <v>132</v>
      </c>
      <c r="M234" s="79">
        <v>132</v>
      </c>
      <c r="N234" s="79">
        <v>132</v>
      </c>
      <c r="O234" s="79" t="s">
        <v>156</v>
      </c>
    </row>
    <row r="235" spans="1:15" x14ac:dyDescent="0.2">
      <c r="A235" s="78" t="s">
        <v>844</v>
      </c>
      <c r="B235" s="78" t="s">
        <v>845</v>
      </c>
      <c r="C235" s="78">
        <v>55</v>
      </c>
      <c r="D235" s="78">
        <v>55</v>
      </c>
      <c r="E235" s="78">
        <v>55</v>
      </c>
      <c r="F235" s="78">
        <v>55</v>
      </c>
      <c r="G235" s="78">
        <v>55</v>
      </c>
      <c r="H235" s="78">
        <v>55</v>
      </c>
      <c r="I235" s="78">
        <v>55</v>
      </c>
      <c r="J235" s="78">
        <v>55</v>
      </c>
      <c r="K235" s="78">
        <v>55</v>
      </c>
      <c r="L235" s="78">
        <v>55</v>
      </c>
      <c r="M235" s="78">
        <v>55</v>
      </c>
      <c r="N235" s="78">
        <v>55</v>
      </c>
      <c r="O235" s="78" t="s">
        <v>844</v>
      </c>
    </row>
    <row r="236" spans="1:15" x14ac:dyDescent="0.2">
      <c r="A236" s="78" t="s">
        <v>700</v>
      </c>
      <c r="B236" s="78" t="s">
        <v>617</v>
      </c>
      <c r="C236" s="78">
        <v>66</v>
      </c>
      <c r="D236" s="78">
        <v>66</v>
      </c>
      <c r="E236" s="78">
        <v>66</v>
      </c>
      <c r="F236" s="78">
        <v>66</v>
      </c>
      <c r="G236" s="78">
        <v>66</v>
      </c>
      <c r="H236" s="78">
        <v>66</v>
      </c>
      <c r="I236" s="78">
        <v>66</v>
      </c>
      <c r="J236" s="78">
        <v>66</v>
      </c>
      <c r="K236" s="78">
        <v>66</v>
      </c>
      <c r="L236" s="78">
        <v>66</v>
      </c>
      <c r="M236" s="78">
        <v>66</v>
      </c>
      <c r="N236" s="78">
        <v>66</v>
      </c>
      <c r="O236" s="78" t="s">
        <v>700</v>
      </c>
    </row>
    <row r="237" spans="1:15" x14ac:dyDescent="0.2">
      <c r="A237" s="79" t="s">
        <v>157</v>
      </c>
      <c r="B237" s="79" t="s">
        <v>390</v>
      </c>
      <c r="C237" s="79">
        <v>66</v>
      </c>
      <c r="D237" s="79">
        <v>66</v>
      </c>
      <c r="E237" s="79">
        <v>66</v>
      </c>
      <c r="F237" s="79">
        <v>66</v>
      </c>
      <c r="G237" s="79">
        <v>66</v>
      </c>
      <c r="H237" s="79">
        <v>66</v>
      </c>
      <c r="I237" s="79">
        <v>66</v>
      </c>
      <c r="J237" s="79">
        <v>66</v>
      </c>
      <c r="K237" s="79">
        <v>66</v>
      </c>
      <c r="L237" s="79">
        <v>66</v>
      </c>
      <c r="M237" s="79">
        <v>66</v>
      </c>
      <c r="N237" s="79">
        <v>66</v>
      </c>
      <c r="O237" s="79" t="s">
        <v>157</v>
      </c>
    </row>
    <row r="238" spans="1:15" x14ac:dyDescent="0.2">
      <c r="A238" s="79" t="s">
        <v>158</v>
      </c>
      <c r="B238" s="79" t="s">
        <v>391</v>
      </c>
      <c r="C238" s="79">
        <v>66</v>
      </c>
      <c r="D238" s="79">
        <v>66</v>
      </c>
      <c r="E238" s="79">
        <v>66</v>
      </c>
      <c r="F238" s="79">
        <v>66</v>
      </c>
      <c r="G238" s="79">
        <v>66</v>
      </c>
      <c r="H238" s="79">
        <v>66</v>
      </c>
      <c r="I238" s="79">
        <v>66</v>
      </c>
      <c r="J238" s="79">
        <v>66</v>
      </c>
      <c r="K238" s="79">
        <v>66</v>
      </c>
      <c r="L238" s="79">
        <v>66</v>
      </c>
      <c r="M238" s="79">
        <v>66</v>
      </c>
      <c r="N238" s="79">
        <v>66</v>
      </c>
      <c r="O238" s="79" t="s">
        <v>158</v>
      </c>
    </row>
    <row r="239" spans="1:15" x14ac:dyDescent="0.2">
      <c r="A239" s="78" t="s">
        <v>705</v>
      </c>
      <c r="B239" s="78" t="s">
        <v>625</v>
      </c>
      <c r="C239" s="78">
        <v>55</v>
      </c>
      <c r="D239" s="78">
        <v>55</v>
      </c>
      <c r="E239" s="78">
        <v>55</v>
      </c>
      <c r="F239" s="78">
        <v>55</v>
      </c>
      <c r="G239" s="78">
        <v>55</v>
      </c>
      <c r="H239" s="78">
        <v>55</v>
      </c>
      <c r="I239" s="78">
        <v>55</v>
      </c>
      <c r="J239" s="78">
        <v>55</v>
      </c>
      <c r="K239" s="78">
        <v>55</v>
      </c>
      <c r="L239" s="78">
        <v>55</v>
      </c>
      <c r="M239" s="78">
        <v>55</v>
      </c>
      <c r="N239" s="78">
        <v>55</v>
      </c>
      <c r="O239" s="78" t="s">
        <v>705</v>
      </c>
    </row>
    <row r="240" spans="1:15" x14ac:dyDescent="0.2">
      <c r="A240" s="79" t="s">
        <v>159</v>
      </c>
      <c r="B240" s="79" t="s">
        <v>392</v>
      </c>
      <c r="C240" s="79">
        <v>55</v>
      </c>
      <c r="D240" s="79">
        <v>55</v>
      </c>
      <c r="E240" s="79">
        <v>55</v>
      </c>
      <c r="F240" s="79">
        <v>55</v>
      </c>
      <c r="G240" s="79">
        <v>55</v>
      </c>
      <c r="H240" s="79">
        <v>55</v>
      </c>
      <c r="I240" s="79">
        <v>55</v>
      </c>
      <c r="J240" s="79">
        <v>55</v>
      </c>
      <c r="K240" s="79">
        <v>55</v>
      </c>
      <c r="L240" s="79">
        <v>55</v>
      </c>
      <c r="M240" s="79">
        <v>55</v>
      </c>
      <c r="N240" s="79">
        <v>55</v>
      </c>
      <c r="O240" s="79" t="s">
        <v>159</v>
      </c>
    </row>
    <row r="241" spans="1:15" x14ac:dyDescent="0.2">
      <c r="A241" s="78" t="s">
        <v>711</v>
      </c>
      <c r="B241" s="78" t="s">
        <v>567</v>
      </c>
      <c r="C241" s="78">
        <v>64</v>
      </c>
      <c r="D241" s="78">
        <v>64</v>
      </c>
      <c r="E241" s="78">
        <v>64</v>
      </c>
      <c r="F241" s="78">
        <v>64</v>
      </c>
      <c r="G241" s="78">
        <v>64</v>
      </c>
      <c r="H241" s="78">
        <v>64</v>
      </c>
      <c r="I241" s="78">
        <v>64</v>
      </c>
      <c r="J241" s="78">
        <v>64</v>
      </c>
      <c r="K241" s="78">
        <v>64</v>
      </c>
      <c r="L241" s="78">
        <v>64</v>
      </c>
      <c r="M241" s="78">
        <v>64</v>
      </c>
      <c r="N241" s="78">
        <v>64</v>
      </c>
      <c r="O241" s="78" t="s">
        <v>711</v>
      </c>
    </row>
    <row r="242" spans="1:15" x14ac:dyDescent="0.2">
      <c r="A242" s="78" t="s">
        <v>681</v>
      </c>
      <c r="B242" s="78" t="s">
        <v>591</v>
      </c>
      <c r="C242" s="78">
        <v>55</v>
      </c>
      <c r="D242" s="78">
        <v>55</v>
      </c>
      <c r="E242" s="78">
        <v>55</v>
      </c>
      <c r="F242" s="78">
        <v>55</v>
      </c>
      <c r="G242" s="78">
        <v>55</v>
      </c>
      <c r="H242" s="78">
        <v>55</v>
      </c>
      <c r="I242" s="78">
        <v>55</v>
      </c>
      <c r="J242" s="78">
        <v>55</v>
      </c>
      <c r="K242" s="78">
        <v>55</v>
      </c>
      <c r="L242" s="78">
        <v>55</v>
      </c>
      <c r="M242" s="78">
        <v>55</v>
      </c>
      <c r="N242" s="78">
        <v>55</v>
      </c>
      <c r="O242" s="78" t="s">
        <v>681</v>
      </c>
    </row>
    <row r="243" spans="1:15" x14ac:dyDescent="0.2">
      <c r="A243" s="79" t="s">
        <v>160</v>
      </c>
      <c r="B243" s="79" t="s">
        <v>393</v>
      </c>
      <c r="C243" s="79">
        <v>61</v>
      </c>
      <c r="D243" s="79">
        <v>61</v>
      </c>
      <c r="E243" s="79">
        <v>61</v>
      </c>
      <c r="F243" s="79">
        <v>61</v>
      </c>
      <c r="G243" s="79">
        <v>61</v>
      </c>
      <c r="H243" s="79">
        <v>61</v>
      </c>
      <c r="I243" s="79">
        <v>61</v>
      </c>
      <c r="J243" s="79">
        <v>61</v>
      </c>
      <c r="K243" s="79">
        <v>61</v>
      </c>
      <c r="L243" s="79">
        <v>61</v>
      </c>
      <c r="M243" s="79">
        <v>61</v>
      </c>
      <c r="N243" s="79">
        <v>61</v>
      </c>
      <c r="O243" s="79" t="s">
        <v>160</v>
      </c>
    </row>
    <row r="244" spans="1:15" x14ac:dyDescent="0.2">
      <c r="A244" s="78" t="s">
        <v>842</v>
      </c>
      <c r="B244" s="78" t="s">
        <v>843</v>
      </c>
      <c r="C244" s="78">
        <v>55</v>
      </c>
      <c r="D244" s="78">
        <v>55</v>
      </c>
      <c r="E244" s="78">
        <v>55</v>
      </c>
      <c r="F244" s="78">
        <v>55</v>
      </c>
      <c r="G244" s="78">
        <v>55</v>
      </c>
      <c r="H244" s="78">
        <v>55</v>
      </c>
      <c r="I244" s="78">
        <v>55</v>
      </c>
      <c r="J244" s="78">
        <v>55</v>
      </c>
      <c r="K244" s="78">
        <v>55</v>
      </c>
      <c r="L244" s="78">
        <v>55</v>
      </c>
      <c r="M244" s="78">
        <v>55</v>
      </c>
      <c r="N244" s="78">
        <v>55</v>
      </c>
      <c r="O244" s="78" t="s">
        <v>842</v>
      </c>
    </row>
    <row r="245" spans="1:15" x14ac:dyDescent="0.2">
      <c r="A245" s="79" t="s">
        <v>161</v>
      </c>
      <c r="B245" s="79" t="s">
        <v>394</v>
      </c>
      <c r="C245" s="79">
        <v>76</v>
      </c>
      <c r="D245" s="79">
        <v>76</v>
      </c>
      <c r="E245" s="79">
        <v>76</v>
      </c>
      <c r="F245" s="79">
        <v>76</v>
      </c>
      <c r="G245" s="79">
        <v>76</v>
      </c>
      <c r="H245" s="79">
        <v>76</v>
      </c>
      <c r="I245" s="79">
        <v>76</v>
      </c>
      <c r="J245" s="79">
        <v>76</v>
      </c>
      <c r="K245" s="79">
        <v>76</v>
      </c>
      <c r="L245" s="79">
        <v>76</v>
      </c>
      <c r="M245" s="79">
        <v>76</v>
      </c>
      <c r="N245" s="79">
        <v>76</v>
      </c>
      <c r="O245" s="79" t="s">
        <v>161</v>
      </c>
    </row>
    <row r="246" spans="1:15" x14ac:dyDescent="0.2">
      <c r="A246" s="79" t="s">
        <v>162</v>
      </c>
      <c r="B246" s="79" t="s">
        <v>491</v>
      </c>
      <c r="C246" s="79">
        <v>61</v>
      </c>
      <c r="D246" s="79">
        <v>61</v>
      </c>
      <c r="E246" s="79">
        <v>61</v>
      </c>
      <c r="F246" s="79">
        <v>61</v>
      </c>
      <c r="G246" s="79">
        <v>61</v>
      </c>
      <c r="H246" s="79">
        <v>61</v>
      </c>
      <c r="I246" s="79">
        <v>61</v>
      </c>
      <c r="J246" s="79">
        <v>61</v>
      </c>
      <c r="K246" s="79">
        <v>61</v>
      </c>
      <c r="L246" s="79">
        <v>61</v>
      </c>
      <c r="M246" s="79">
        <v>61</v>
      </c>
      <c r="N246" s="79">
        <v>61</v>
      </c>
      <c r="O246" s="79" t="s">
        <v>162</v>
      </c>
    </row>
    <row r="247" spans="1:15" x14ac:dyDescent="0.2">
      <c r="A247" s="79" t="s">
        <v>163</v>
      </c>
      <c r="B247" s="79" t="s">
        <v>395</v>
      </c>
      <c r="C247" s="79">
        <v>66</v>
      </c>
      <c r="D247" s="79">
        <v>66</v>
      </c>
      <c r="E247" s="79">
        <v>66</v>
      </c>
      <c r="F247" s="79">
        <v>66</v>
      </c>
      <c r="G247" s="79">
        <v>66</v>
      </c>
      <c r="H247" s="79">
        <v>66</v>
      </c>
      <c r="I247" s="79">
        <v>66</v>
      </c>
      <c r="J247" s="79">
        <v>66</v>
      </c>
      <c r="K247" s="79">
        <v>66</v>
      </c>
      <c r="L247" s="79">
        <v>66</v>
      </c>
      <c r="M247" s="79">
        <v>66</v>
      </c>
      <c r="N247" s="79">
        <v>66</v>
      </c>
      <c r="O247" s="79" t="s">
        <v>163</v>
      </c>
    </row>
    <row r="248" spans="1:15" x14ac:dyDescent="0.2">
      <c r="A248" s="79" t="s">
        <v>164</v>
      </c>
      <c r="B248" s="79" t="s">
        <v>396</v>
      </c>
      <c r="C248" s="79">
        <v>66</v>
      </c>
      <c r="D248" s="79">
        <v>66</v>
      </c>
      <c r="E248" s="79">
        <v>66</v>
      </c>
      <c r="F248" s="79">
        <v>66</v>
      </c>
      <c r="G248" s="79">
        <v>66</v>
      </c>
      <c r="H248" s="79">
        <v>66</v>
      </c>
      <c r="I248" s="79">
        <v>66</v>
      </c>
      <c r="J248" s="79">
        <v>66</v>
      </c>
      <c r="K248" s="79">
        <v>66</v>
      </c>
      <c r="L248" s="79">
        <v>66</v>
      </c>
      <c r="M248" s="79">
        <v>66</v>
      </c>
      <c r="N248" s="79">
        <v>66</v>
      </c>
      <c r="O248" s="79" t="s">
        <v>164</v>
      </c>
    </row>
    <row r="249" spans="1:15" x14ac:dyDescent="0.2">
      <c r="A249" s="79" t="s">
        <v>165</v>
      </c>
      <c r="B249" s="79" t="s">
        <v>492</v>
      </c>
      <c r="C249" s="79">
        <v>66</v>
      </c>
      <c r="D249" s="79">
        <v>66</v>
      </c>
      <c r="E249" s="79">
        <v>66</v>
      </c>
      <c r="F249" s="79">
        <v>66</v>
      </c>
      <c r="G249" s="79">
        <v>66</v>
      </c>
      <c r="H249" s="79">
        <v>66</v>
      </c>
      <c r="I249" s="79">
        <v>66</v>
      </c>
      <c r="J249" s="79">
        <v>66</v>
      </c>
      <c r="K249" s="79">
        <v>66</v>
      </c>
      <c r="L249" s="79">
        <v>66</v>
      </c>
      <c r="M249" s="79">
        <v>66</v>
      </c>
      <c r="N249" s="79">
        <v>66</v>
      </c>
      <c r="O249" s="79" t="s">
        <v>165</v>
      </c>
    </row>
    <row r="250" spans="1:15" x14ac:dyDescent="0.2">
      <c r="A250" s="79" t="s">
        <v>166</v>
      </c>
      <c r="B250" s="79" t="s">
        <v>397</v>
      </c>
      <c r="C250" s="79">
        <v>92</v>
      </c>
      <c r="D250" s="79">
        <v>92</v>
      </c>
      <c r="E250" s="79">
        <v>92</v>
      </c>
      <c r="F250" s="79">
        <v>92</v>
      </c>
      <c r="G250" s="79">
        <v>92</v>
      </c>
      <c r="H250" s="79">
        <v>92</v>
      </c>
      <c r="I250" s="79">
        <v>92</v>
      </c>
      <c r="J250" s="79">
        <v>92</v>
      </c>
      <c r="K250" s="79">
        <v>92</v>
      </c>
      <c r="L250" s="79">
        <v>92</v>
      </c>
      <c r="M250" s="79">
        <v>92</v>
      </c>
      <c r="N250" s="79">
        <v>92</v>
      </c>
      <c r="O250" s="79" t="s">
        <v>166</v>
      </c>
    </row>
    <row r="251" spans="1:15" x14ac:dyDescent="0.2">
      <c r="A251" s="78" t="s">
        <v>643</v>
      </c>
      <c r="B251" s="78" t="s">
        <v>729</v>
      </c>
      <c r="C251" s="78">
        <v>136</v>
      </c>
      <c r="D251" s="78">
        <v>136</v>
      </c>
      <c r="E251" s="78">
        <v>136</v>
      </c>
      <c r="F251" s="78">
        <v>136</v>
      </c>
      <c r="G251" s="78">
        <v>136</v>
      </c>
      <c r="H251" s="78">
        <v>136</v>
      </c>
      <c r="I251" s="78">
        <v>136</v>
      </c>
      <c r="J251" s="78">
        <v>136</v>
      </c>
      <c r="K251" s="78">
        <v>136</v>
      </c>
      <c r="L251" s="78">
        <v>136</v>
      </c>
      <c r="M251" s="78">
        <v>136</v>
      </c>
      <c r="N251" s="78">
        <v>136</v>
      </c>
      <c r="O251" s="78" t="s">
        <v>643</v>
      </c>
    </row>
    <row r="252" spans="1:15" x14ac:dyDescent="0.2">
      <c r="A252" s="79" t="s">
        <v>167</v>
      </c>
      <c r="B252" s="79" t="s">
        <v>493</v>
      </c>
      <c r="C252" s="79">
        <v>92</v>
      </c>
      <c r="D252" s="79">
        <v>92</v>
      </c>
      <c r="E252" s="79">
        <v>92</v>
      </c>
      <c r="F252" s="79">
        <v>92</v>
      </c>
      <c r="G252" s="79">
        <v>92</v>
      </c>
      <c r="H252" s="79">
        <v>92</v>
      </c>
      <c r="I252" s="79">
        <v>92</v>
      </c>
      <c r="J252" s="79">
        <v>92</v>
      </c>
      <c r="K252" s="79">
        <v>92</v>
      </c>
      <c r="L252" s="79">
        <v>92</v>
      </c>
      <c r="M252" s="79">
        <v>92</v>
      </c>
      <c r="N252" s="79">
        <v>92</v>
      </c>
      <c r="O252" s="79" t="s">
        <v>167</v>
      </c>
    </row>
    <row r="253" spans="1:15" x14ac:dyDescent="0.2">
      <c r="A253" s="78" t="s">
        <v>701</v>
      </c>
      <c r="B253" s="78" t="s">
        <v>619</v>
      </c>
      <c r="C253" s="78">
        <v>76</v>
      </c>
      <c r="D253" s="78">
        <v>76</v>
      </c>
      <c r="E253" s="78">
        <v>76</v>
      </c>
      <c r="F253" s="78">
        <v>76</v>
      </c>
      <c r="G253" s="78">
        <v>76</v>
      </c>
      <c r="H253" s="78">
        <v>76</v>
      </c>
      <c r="I253" s="78">
        <v>76</v>
      </c>
      <c r="J253" s="78">
        <v>76</v>
      </c>
      <c r="K253" s="78">
        <v>76</v>
      </c>
      <c r="L253" s="78">
        <v>76</v>
      </c>
      <c r="M253" s="78">
        <v>76</v>
      </c>
      <c r="N253" s="78">
        <v>76</v>
      </c>
      <c r="O253" s="78" t="s">
        <v>701</v>
      </c>
    </row>
    <row r="254" spans="1:15" x14ac:dyDescent="0.2">
      <c r="A254" s="79" t="s">
        <v>168</v>
      </c>
      <c r="B254" s="79" t="s">
        <v>398</v>
      </c>
      <c r="C254" s="79">
        <v>195</v>
      </c>
      <c r="D254" s="79">
        <v>195</v>
      </c>
      <c r="E254" s="79">
        <v>195</v>
      </c>
      <c r="F254" s="79">
        <v>195</v>
      </c>
      <c r="G254" s="79">
        <v>195</v>
      </c>
      <c r="H254" s="79">
        <v>195</v>
      </c>
      <c r="I254" s="79">
        <v>195</v>
      </c>
      <c r="J254" s="79">
        <v>195</v>
      </c>
      <c r="K254" s="79">
        <v>195</v>
      </c>
      <c r="L254" s="79">
        <v>195</v>
      </c>
      <c r="M254" s="79">
        <v>195</v>
      </c>
      <c r="N254" s="79">
        <v>195</v>
      </c>
      <c r="O254" s="79" t="s">
        <v>168</v>
      </c>
    </row>
    <row r="255" spans="1:15" x14ac:dyDescent="0.2">
      <c r="A255" s="79" t="s">
        <v>169</v>
      </c>
      <c r="B255" s="79" t="s">
        <v>808</v>
      </c>
      <c r="C255" s="79">
        <v>56</v>
      </c>
      <c r="D255" s="79">
        <v>56</v>
      </c>
      <c r="E255" s="79">
        <v>56</v>
      </c>
      <c r="F255" s="79">
        <v>56</v>
      </c>
      <c r="G255" s="79">
        <v>56</v>
      </c>
      <c r="H255" s="79">
        <v>56</v>
      </c>
      <c r="I255" s="79">
        <v>56</v>
      </c>
      <c r="J255" s="79">
        <v>56</v>
      </c>
      <c r="K255" s="79">
        <v>56</v>
      </c>
      <c r="L255" s="79">
        <v>56</v>
      </c>
      <c r="M255" s="79">
        <v>56</v>
      </c>
      <c r="N255" s="79">
        <v>56</v>
      </c>
      <c r="O255" s="79" t="s">
        <v>169</v>
      </c>
    </row>
    <row r="256" spans="1:15" x14ac:dyDescent="0.2">
      <c r="A256" s="79" t="s">
        <v>170</v>
      </c>
      <c r="B256" s="79" t="s">
        <v>399</v>
      </c>
      <c r="C256" s="79">
        <v>159</v>
      </c>
      <c r="D256" s="79">
        <v>159</v>
      </c>
      <c r="E256" s="79">
        <v>159</v>
      </c>
      <c r="F256" s="79">
        <v>159</v>
      </c>
      <c r="G256" s="79">
        <v>159</v>
      </c>
      <c r="H256" s="79">
        <v>159</v>
      </c>
      <c r="I256" s="79">
        <v>159</v>
      </c>
      <c r="J256" s="79">
        <v>159</v>
      </c>
      <c r="K256" s="79">
        <v>159</v>
      </c>
      <c r="L256" s="79">
        <v>159</v>
      </c>
      <c r="M256" s="79">
        <v>159</v>
      </c>
      <c r="N256" s="79">
        <v>159</v>
      </c>
      <c r="O256" s="79" t="s">
        <v>170</v>
      </c>
    </row>
    <row r="257" spans="1:15" x14ac:dyDescent="0.2">
      <c r="A257" s="79" t="s">
        <v>171</v>
      </c>
      <c r="B257" s="79" t="s">
        <v>400</v>
      </c>
      <c r="C257" s="79">
        <v>158</v>
      </c>
      <c r="D257" s="79">
        <v>158</v>
      </c>
      <c r="E257" s="79">
        <v>158</v>
      </c>
      <c r="F257" s="79">
        <v>158</v>
      </c>
      <c r="G257" s="79">
        <v>158</v>
      </c>
      <c r="H257" s="79">
        <v>158</v>
      </c>
      <c r="I257" s="79">
        <v>158</v>
      </c>
      <c r="J257" s="79">
        <v>158</v>
      </c>
      <c r="K257" s="79">
        <v>158</v>
      </c>
      <c r="L257" s="79">
        <v>158</v>
      </c>
      <c r="M257" s="79">
        <v>158</v>
      </c>
      <c r="N257" s="79">
        <v>158</v>
      </c>
      <c r="O257" s="79" t="s">
        <v>171</v>
      </c>
    </row>
    <row r="258" spans="1:15" x14ac:dyDescent="0.2">
      <c r="A258" s="79" t="s">
        <v>172</v>
      </c>
      <c r="B258" s="79" t="s">
        <v>401</v>
      </c>
      <c r="C258" s="79">
        <v>97</v>
      </c>
      <c r="D258" s="79">
        <v>97</v>
      </c>
      <c r="E258" s="79">
        <v>97</v>
      </c>
      <c r="F258" s="79">
        <v>97</v>
      </c>
      <c r="G258" s="79">
        <v>97</v>
      </c>
      <c r="H258" s="79">
        <v>97</v>
      </c>
      <c r="I258" s="79">
        <v>97</v>
      </c>
      <c r="J258" s="79">
        <v>97</v>
      </c>
      <c r="K258" s="79">
        <v>97</v>
      </c>
      <c r="L258" s="79">
        <v>97</v>
      </c>
      <c r="M258" s="79">
        <v>97</v>
      </c>
      <c r="N258" s="79">
        <v>97</v>
      </c>
      <c r="O258" s="79" t="s">
        <v>172</v>
      </c>
    </row>
    <row r="259" spans="1:15" x14ac:dyDescent="0.2">
      <c r="A259" s="79" t="s">
        <v>173</v>
      </c>
      <c r="B259" s="79" t="s">
        <v>402</v>
      </c>
      <c r="C259" s="79">
        <v>66</v>
      </c>
      <c r="D259" s="79">
        <v>66</v>
      </c>
      <c r="E259" s="79">
        <v>66</v>
      </c>
      <c r="F259" s="79">
        <v>66</v>
      </c>
      <c r="G259" s="79">
        <v>66</v>
      </c>
      <c r="H259" s="79">
        <v>66</v>
      </c>
      <c r="I259" s="79">
        <v>66</v>
      </c>
      <c r="J259" s="79">
        <v>66</v>
      </c>
      <c r="K259" s="79">
        <v>66</v>
      </c>
      <c r="L259" s="79">
        <v>66</v>
      </c>
      <c r="M259" s="79">
        <v>66</v>
      </c>
      <c r="N259" s="79">
        <v>66</v>
      </c>
      <c r="O259" s="79" t="s">
        <v>173</v>
      </c>
    </row>
    <row r="260" spans="1:15" x14ac:dyDescent="0.2">
      <c r="A260" s="79" t="s">
        <v>174</v>
      </c>
      <c r="B260" s="79" t="s">
        <v>403</v>
      </c>
      <c r="C260" s="79">
        <v>120</v>
      </c>
      <c r="D260" s="79">
        <v>120</v>
      </c>
      <c r="E260" s="79">
        <v>120</v>
      </c>
      <c r="F260" s="79">
        <v>120</v>
      </c>
      <c r="G260" s="79">
        <v>120</v>
      </c>
      <c r="H260" s="79">
        <v>120</v>
      </c>
      <c r="I260" s="79">
        <v>120</v>
      </c>
      <c r="J260" s="79">
        <v>120</v>
      </c>
      <c r="K260" s="79">
        <v>120</v>
      </c>
      <c r="L260" s="79">
        <v>120</v>
      </c>
      <c r="M260" s="79">
        <v>120</v>
      </c>
      <c r="N260" s="79">
        <v>120</v>
      </c>
      <c r="O260" s="79" t="s">
        <v>174</v>
      </c>
    </row>
    <row r="261" spans="1:15" x14ac:dyDescent="0.2">
      <c r="A261" s="79" t="s">
        <v>175</v>
      </c>
      <c r="B261" s="79" t="s">
        <v>404</v>
      </c>
      <c r="C261" s="79">
        <v>61</v>
      </c>
      <c r="D261" s="79">
        <v>61</v>
      </c>
      <c r="E261" s="79">
        <v>61</v>
      </c>
      <c r="F261" s="79">
        <v>61</v>
      </c>
      <c r="G261" s="79">
        <v>61</v>
      </c>
      <c r="H261" s="79">
        <v>61</v>
      </c>
      <c r="I261" s="79">
        <v>61</v>
      </c>
      <c r="J261" s="79">
        <v>61</v>
      </c>
      <c r="K261" s="79">
        <v>61</v>
      </c>
      <c r="L261" s="79">
        <v>61</v>
      </c>
      <c r="M261" s="79">
        <v>61</v>
      </c>
      <c r="N261" s="79">
        <v>61</v>
      </c>
      <c r="O261" s="79" t="s">
        <v>175</v>
      </c>
    </row>
    <row r="262" spans="1:15" x14ac:dyDescent="0.2">
      <c r="A262" s="79" t="s">
        <v>176</v>
      </c>
      <c r="B262" s="79" t="s">
        <v>405</v>
      </c>
      <c r="C262" s="79">
        <v>66</v>
      </c>
      <c r="D262" s="79">
        <v>66</v>
      </c>
      <c r="E262" s="79">
        <v>66</v>
      </c>
      <c r="F262" s="79">
        <v>66</v>
      </c>
      <c r="G262" s="79">
        <v>66</v>
      </c>
      <c r="H262" s="79">
        <v>66</v>
      </c>
      <c r="I262" s="79">
        <v>66</v>
      </c>
      <c r="J262" s="79">
        <v>66</v>
      </c>
      <c r="K262" s="79">
        <v>66</v>
      </c>
      <c r="L262" s="79">
        <v>66</v>
      </c>
      <c r="M262" s="79">
        <v>66</v>
      </c>
      <c r="N262" s="79">
        <v>66</v>
      </c>
      <c r="O262" s="79" t="s">
        <v>176</v>
      </c>
    </row>
    <row r="263" spans="1:15" x14ac:dyDescent="0.2">
      <c r="A263" s="79" t="s">
        <v>177</v>
      </c>
      <c r="B263" s="79" t="s">
        <v>406</v>
      </c>
      <c r="C263" s="79">
        <v>56</v>
      </c>
      <c r="D263" s="79">
        <v>56</v>
      </c>
      <c r="E263" s="79">
        <v>56</v>
      </c>
      <c r="F263" s="79">
        <v>56</v>
      </c>
      <c r="G263" s="79">
        <v>56</v>
      </c>
      <c r="H263" s="79">
        <v>56</v>
      </c>
      <c r="I263" s="79">
        <v>56</v>
      </c>
      <c r="J263" s="79">
        <v>56</v>
      </c>
      <c r="K263" s="79">
        <v>56</v>
      </c>
      <c r="L263" s="79">
        <v>56</v>
      </c>
      <c r="M263" s="79">
        <v>56</v>
      </c>
      <c r="N263" s="79">
        <v>56</v>
      </c>
      <c r="O263" s="79" t="s">
        <v>177</v>
      </c>
    </row>
    <row r="264" spans="1:15" x14ac:dyDescent="0.2">
      <c r="A264" s="79" t="s">
        <v>178</v>
      </c>
      <c r="B264" s="79" t="s">
        <v>407</v>
      </c>
      <c r="C264" s="79">
        <v>76</v>
      </c>
      <c r="D264" s="79">
        <v>76</v>
      </c>
      <c r="E264" s="79">
        <v>76</v>
      </c>
      <c r="F264" s="79">
        <v>76</v>
      </c>
      <c r="G264" s="79">
        <v>76</v>
      </c>
      <c r="H264" s="79">
        <v>76</v>
      </c>
      <c r="I264" s="79">
        <v>76</v>
      </c>
      <c r="J264" s="79">
        <v>76</v>
      </c>
      <c r="K264" s="79">
        <v>76</v>
      </c>
      <c r="L264" s="79">
        <v>76</v>
      </c>
      <c r="M264" s="79">
        <v>76</v>
      </c>
      <c r="N264" s="79">
        <v>76</v>
      </c>
      <c r="O264" s="79" t="s">
        <v>178</v>
      </c>
    </row>
    <row r="265" spans="1:15" x14ac:dyDescent="0.2">
      <c r="A265" s="79" t="s">
        <v>179</v>
      </c>
      <c r="B265" s="79" t="s">
        <v>408</v>
      </c>
      <c r="C265" s="79">
        <v>55</v>
      </c>
      <c r="D265" s="79">
        <v>55</v>
      </c>
      <c r="E265" s="79">
        <v>55</v>
      </c>
      <c r="F265" s="79">
        <v>55</v>
      </c>
      <c r="G265" s="79">
        <v>55</v>
      </c>
      <c r="H265" s="79">
        <v>55</v>
      </c>
      <c r="I265" s="79">
        <v>55</v>
      </c>
      <c r="J265" s="79">
        <v>55</v>
      </c>
      <c r="K265" s="79">
        <v>55</v>
      </c>
      <c r="L265" s="79">
        <v>55</v>
      </c>
      <c r="M265" s="79">
        <v>55</v>
      </c>
      <c r="N265" s="79">
        <v>55</v>
      </c>
      <c r="O265" s="79" t="s">
        <v>179</v>
      </c>
    </row>
    <row r="266" spans="1:15" x14ac:dyDescent="0.2">
      <c r="A266" s="79" t="s">
        <v>180</v>
      </c>
      <c r="B266" s="79" t="s">
        <v>494</v>
      </c>
      <c r="C266" s="79">
        <v>111</v>
      </c>
      <c r="D266" s="79">
        <v>111</v>
      </c>
      <c r="E266" s="79">
        <v>111</v>
      </c>
      <c r="F266" s="79">
        <v>111</v>
      </c>
      <c r="G266" s="79">
        <v>111</v>
      </c>
      <c r="H266" s="79">
        <v>111</v>
      </c>
      <c r="I266" s="79">
        <v>111</v>
      </c>
      <c r="J266" s="79">
        <v>111</v>
      </c>
      <c r="K266" s="79">
        <v>111</v>
      </c>
      <c r="L266" s="79">
        <v>111</v>
      </c>
      <c r="M266" s="79">
        <v>111</v>
      </c>
      <c r="N266" s="79">
        <v>111</v>
      </c>
      <c r="O266" s="79" t="s">
        <v>180</v>
      </c>
    </row>
    <row r="267" spans="1:15" x14ac:dyDescent="0.2">
      <c r="A267" s="79" t="s">
        <v>181</v>
      </c>
      <c r="B267" s="79" t="s">
        <v>495</v>
      </c>
      <c r="C267" s="79">
        <v>73</v>
      </c>
      <c r="D267" s="79">
        <v>73</v>
      </c>
      <c r="E267" s="79">
        <v>73</v>
      </c>
      <c r="F267" s="79">
        <v>73</v>
      </c>
      <c r="G267" s="79">
        <v>73</v>
      </c>
      <c r="H267" s="79">
        <v>73</v>
      </c>
      <c r="I267" s="79">
        <v>73</v>
      </c>
      <c r="J267" s="79">
        <v>73</v>
      </c>
      <c r="K267" s="79">
        <v>73</v>
      </c>
      <c r="L267" s="79">
        <v>73</v>
      </c>
      <c r="M267" s="79">
        <v>73</v>
      </c>
      <c r="N267" s="79">
        <v>73</v>
      </c>
      <c r="O267" s="79" t="s">
        <v>181</v>
      </c>
    </row>
    <row r="268" spans="1:15" x14ac:dyDescent="0.2">
      <c r="A268" s="79" t="s">
        <v>182</v>
      </c>
      <c r="B268" s="79" t="s">
        <v>496</v>
      </c>
      <c r="C268" s="79">
        <v>61</v>
      </c>
      <c r="D268" s="79">
        <v>61</v>
      </c>
      <c r="E268" s="79">
        <v>61</v>
      </c>
      <c r="F268" s="79">
        <v>61</v>
      </c>
      <c r="G268" s="79">
        <v>61</v>
      </c>
      <c r="H268" s="79">
        <v>61</v>
      </c>
      <c r="I268" s="79">
        <v>61</v>
      </c>
      <c r="J268" s="79">
        <v>61</v>
      </c>
      <c r="K268" s="79">
        <v>61</v>
      </c>
      <c r="L268" s="79">
        <v>61</v>
      </c>
      <c r="M268" s="79">
        <v>61</v>
      </c>
      <c r="N268" s="79">
        <v>61</v>
      </c>
      <c r="O268" s="79" t="s">
        <v>182</v>
      </c>
    </row>
    <row r="269" spans="1:15" x14ac:dyDescent="0.2">
      <c r="A269" s="79" t="s">
        <v>183</v>
      </c>
      <c r="B269" s="79" t="s">
        <v>409</v>
      </c>
      <c r="C269" s="79">
        <v>66</v>
      </c>
      <c r="D269" s="79">
        <v>66</v>
      </c>
      <c r="E269" s="79">
        <v>66</v>
      </c>
      <c r="F269" s="79">
        <v>66</v>
      </c>
      <c r="G269" s="79">
        <v>66</v>
      </c>
      <c r="H269" s="79">
        <v>66</v>
      </c>
      <c r="I269" s="79">
        <v>66</v>
      </c>
      <c r="J269" s="79">
        <v>66</v>
      </c>
      <c r="K269" s="79">
        <v>66</v>
      </c>
      <c r="L269" s="79">
        <v>66</v>
      </c>
      <c r="M269" s="79">
        <v>66</v>
      </c>
      <c r="N269" s="79">
        <v>66</v>
      </c>
      <c r="O269" s="79" t="s">
        <v>183</v>
      </c>
    </row>
    <row r="270" spans="1:15" x14ac:dyDescent="0.2">
      <c r="A270" s="79" t="s">
        <v>184</v>
      </c>
      <c r="B270" s="79" t="s">
        <v>410</v>
      </c>
      <c r="C270" s="79">
        <v>115</v>
      </c>
      <c r="D270" s="79">
        <v>115</v>
      </c>
      <c r="E270" s="79">
        <v>115</v>
      </c>
      <c r="F270" s="79">
        <v>115</v>
      </c>
      <c r="G270" s="79">
        <v>115</v>
      </c>
      <c r="H270" s="79">
        <v>115</v>
      </c>
      <c r="I270" s="79">
        <v>115</v>
      </c>
      <c r="J270" s="79">
        <v>115</v>
      </c>
      <c r="K270" s="79">
        <v>115</v>
      </c>
      <c r="L270" s="79">
        <v>115</v>
      </c>
      <c r="M270" s="79">
        <v>115</v>
      </c>
      <c r="N270" s="79">
        <v>115</v>
      </c>
      <c r="O270" s="79" t="s">
        <v>184</v>
      </c>
    </row>
    <row r="271" spans="1:15" x14ac:dyDescent="0.2">
      <c r="A271" s="78" t="s">
        <v>693</v>
      </c>
      <c r="B271" s="78" t="s">
        <v>608</v>
      </c>
      <c r="C271" s="78">
        <v>55</v>
      </c>
      <c r="D271" s="78">
        <v>55</v>
      </c>
      <c r="E271" s="78">
        <v>55</v>
      </c>
      <c r="F271" s="78">
        <v>55</v>
      </c>
      <c r="G271" s="78">
        <v>55</v>
      </c>
      <c r="H271" s="78">
        <v>55</v>
      </c>
      <c r="I271" s="78">
        <v>55</v>
      </c>
      <c r="J271" s="78">
        <v>55</v>
      </c>
      <c r="K271" s="78">
        <v>55</v>
      </c>
      <c r="L271" s="78">
        <v>55</v>
      </c>
      <c r="M271" s="78">
        <v>55</v>
      </c>
      <c r="N271" s="78">
        <v>55</v>
      </c>
      <c r="O271" s="78" t="s">
        <v>693</v>
      </c>
    </row>
    <row r="272" spans="1:15" x14ac:dyDescent="0.2">
      <c r="A272" s="79" t="s">
        <v>185</v>
      </c>
      <c r="B272" s="79" t="s">
        <v>411</v>
      </c>
      <c r="C272" s="79">
        <v>66</v>
      </c>
      <c r="D272" s="79">
        <v>66</v>
      </c>
      <c r="E272" s="79">
        <v>66</v>
      </c>
      <c r="F272" s="79">
        <v>66</v>
      </c>
      <c r="G272" s="79">
        <v>66</v>
      </c>
      <c r="H272" s="79">
        <v>66</v>
      </c>
      <c r="I272" s="79">
        <v>66</v>
      </c>
      <c r="J272" s="79">
        <v>66</v>
      </c>
      <c r="K272" s="79">
        <v>66</v>
      </c>
      <c r="L272" s="79">
        <v>66</v>
      </c>
      <c r="M272" s="79">
        <v>66</v>
      </c>
      <c r="N272" s="79">
        <v>66</v>
      </c>
      <c r="O272" s="79" t="s">
        <v>185</v>
      </c>
    </row>
    <row r="273" spans="1:15" x14ac:dyDescent="0.2">
      <c r="A273" s="79" t="s">
        <v>0</v>
      </c>
      <c r="B273" s="79" t="s">
        <v>412</v>
      </c>
      <c r="C273" s="79">
        <v>61</v>
      </c>
      <c r="D273" s="79">
        <v>61</v>
      </c>
      <c r="E273" s="79">
        <v>61</v>
      </c>
      <c r="F273" s="79">
        <v>61</v>
      </c>
      <c r="G273" s="79">
        <v>61</v>
      </c>
      <c r="H273" s="79">
        <v>61</v>
      </c>
      <c r="I273" s="79">
        <v>61</v>
      </c>
      <c r="J273" s="79">
        <v>61</v>
      </c>
      <c r="K273" s="79">
        <v>61</v>
      </c>
      <c r="L273" s="79">
        <v>61</v>
      </c>
      <c r="M273" s="79">
        <v>61</v>
      </c>
      <c r="N273" s="79">
        <v>61</v>
      </c>
      <c r="O273" s="79" t="s">
        <v>0</v>
      </c>
    </row>
    <row r="274" spans="1:15" x14ac:dyDescent="0.2">
      <c r="A274" s="79" t="s">
        <v>186</v>
      </c>
      <c r="B274" s="79" t="s">
        <v>497</v>
      </c>
      <c r="C274" s="79">
        <v>55</v>
      </c>
      <c r="D274" s="79">
        <v>55</v>
      </c>
      <c r="E274" s="79">
        <v>55</v>
      </c>
      <c r="F274" s="79">
        <v>55</v>
      </c>
      <c r="G274" s="79">
        <v>55</v>
      </c>
      <c r="H274" s="79">
        <v>55</v>
      </c>
      <c r="I274" s="79">
        <v>55</v>
      </c>
      <c r="J274" s="79">
        <v>55</v>
      </c>
      <c r="K274" s="79">
        <v>55</v>
      </c>
      <c r="L274" s="79">
        <v>55</v>
      </c>
      <c r="M274" s="79">
        <v>55</v>
      </c>
      <c r="N274" s="79">
        <v>55</v>
      </c>
      <c r="O274" s="79" t="s">
        <v>186</v>
      </c>
    </row>
    <row r="275" spans="1:15" x14ac:dyDescent="0.2">
      <c r="A275" s="78" t="s">
        <v>680</v>
      </c>
      <c r="B275" s="78" t="s">
        <v>590</v>
      </c>
      <c r="C275" s="78">
        <v>55</v>
      </c>
      <c r="D275" s="78">
        <v>55</v>
      </c>
      <c r="E275" s="78">
        <v>55</v>
      </c>
      <c r="F275" s="78">
        <v>55</v>
      </c>
      <c r="G275" s="78">
        <v>55</v>
      </c>
      <c r="H275" s="78">
        <v>55</v>
      </c>
      <c r="I275" s="78">
        <v>55</v>
      </c>
      <c r="J275" s="78">
        <v>55</v>
      </c>
      <c r="K275" s="78">
        <v>55</v>
      </c>
      <c r="L275" s="78">
        <v>55</v>
      </c>
      <c r="M275" s="78">
        <v>55</v>
      </c>
      <c r="N275" s="78">
        <v>55</v>
      </c>
      <c r="O275" s="78" t="s">
        <v>680</v>
      </c>
    </row>
    <row r="276" spans="1:15" x14ac:dyDescent="0.2">
      <c r="A276" s="79" t="s">
        <v>187</v>
      </c>
      <c r="B276" s="79" t="s">
        <v>413</v>
      </c>
      <c r="C276" s="79">
        <v>56</v>
      </c>
      <c r="D276" s="79">
        <v>56</v>
      </c>
      <c r="E276" s="79">
        <v>56</v>
      </c>
      <c r="F276" s="79">
        <v>56</v>
      </c>
      <c r="G276" s="79">
        <v>56</v>
      </c>
      <c r="H276" s="79">
        <v>56</v>
      </c>
      <c r="I276" s="79">
        <v>56</v>
      </c>
      <c r="J276" s="79">
        <v>56</v>
      </c>
      <c r="K276" s="79">
        <v>56</v>
      </c>
      <c r="L276" s="79">
        <v>56</v>
      </c>
      <c r="M276" s="79">
        <v>56</v>
      </c>
      <c r="N276" s="79">
        <v>56</v>
      </c>
      <c r="O276" s="79" t="s">
        <v>187</v>
      </c>
    </row>
    <row r="277" spans="1:15" x14ac:dyDescent="0.2">
      <c r="A277" s="79" t="s">
        <v>188</v>
      </c>
      <c r="B277" s="79" t="s">
        <v>498</v>
      </c>
      <c r="C277" s="79">
        <v>165</v>
      </c>
      <c r="D277" s="79">
        <v>165</v>
      </c>
      <c r="E277" s="79">
        <v>165</v>
      </c>
      <c r="F277" s="79">
        <v>165</v>
      </c>
      <c r="G277" s="79">
        <v>157</v>
      </c>
      <c r="H277" s="79">
        <v>157</v>
      </c>
      <c r="I277" s="79">
        <v>157</v>
      </c>
      <c r="J277" s="79">
        <v>157</v>
      </c>
      <c r="K277" s="79">
        <v>157</v>
      </c>
      <c r="L277" s="79">
        <v>157</v>
      </c>
      <c r="M277" s="79">
        <v>157</v>
      </c>
      <c r="N277" s="79">
        <v>157</v>
      </c>
      <c r="O277" s="79" t="s">
        <v>188</v>
      </c>
    </row>
    <row r="278" spans="1:15" x14ac:dyDescent="0.2">
      <c r="A278" s="78" t="s">
        <v>686</v>
      </c>
      <c r="B278" s="78" t="s">
        <v>597</v>
      </c>
      <c r="C278" s="78">
        <v>61</v>
      </c>
      <c r="D278" s="78">
        <v>61</v>
      </c>
      <c r="E278" s="78">
        <v>61</v>
      </c>
      <c r="F278" s="78">
        <v>61</v>
      </c>
      <c r="G278" s="78">
        <v>61</v>
      </c>
      <c r="H278" s="78">
        <v>61</v>
      </c>
      <c r="I278" s="78">
        <v>61</v>
      </c>
      <c r="J278" s="78">
        <v>61</v>
      </c>
      <c r="K278" s="78">
        <v>61</v>
      </c>
      <c r="L278" s="78">
        <v>61</v>
      </c>
      <c r="M278" s="78">
        <v>61</v>
      </c>
      <c r="N278" s="78">
        <v>61</v>
      </c>
      <c r="O278" s="78" t="s">
        <v>686</v>
      </c>
    </row>
    <row r="279" spans="1:15" x14ac:dyDescent="0.2">
      <c r="A279" s="79" t="s">
        <v>189</v>
      </c>
      <c r="B279" s="79" t="s">
        <v>499</v>
      </c>
      <c r="C279" s="79">
        <v>112</v>
      </c>
      <c r="D279" s="79">
        <v>112</v>
      </c>
      <c r="E279" s="79">
        <v>112</v>
      </c>
      <c r="F279" s="79">
        <v>112</v>
      </c>
      <c r="G279" s="79">
        <v>112</v>
      </c>
      <c r="H279" s="79">
        <v>112</v>
      </c>
      <c r="I279" s="79">
        <v>112</v>
      </c>
      <c r="J279" s="79">
        <v>112</v>
      </c>
      <c r="K279" s="79">
        <v>112</v>
      </c>
      <c r="L279" s="79">
        <v>112</v>
      </c>
      <c r="M279" s="79">
        <v>112</v>
      </c>
      <c r="N279" s="79">
        <v>112</v>
      </c>
      <c r="O279" s="79" t="s">
        <v>189</v>
      </c>
    </row>
    <row r="280" spans="1:15" x14ac:dyDescent="0.2">
      <c r="A280" s="79" t="s">
        <v>190</v>
      </c>
      <c r="B280" s="79" t="s">
        <v>500</v>
      </c>
      <c r="C280" s="79">
        <v>46</v>
      </c>
      <c r="D280" s="79">
        <v>46</v>
      </c>
      <c r="E280" s="79">
        <v>46</v>
      </c>
      <c r="F280" s="79">
        <v>46</v>
      </c>
      <c r="G280" s="79">
        <v>46</v>
      </c>
      <c r="H280" s="79">
        <v>46</v>
      </c>
      <c r="I280" s="79">
        <v>46</v>
      </c>
      <c r="J280" s="79">
        <v>46</v>
      </c>
      <c r="K280" s="79">
        <v>46</v>
      </c>
      <c r="L280" s="79">
        <v>46</v>
      </c>
      <c r="M280" s="79">
        <v>46</v>
      </c>
      <c r="N280" s="79">
        <v>46</v>
      </c>
      <c r="O280" s="79" t="s">
        <v>190</v>
      </c>
    </row>
    <row r="281" spans="1:15" x14ac:dyDescent="0.2">
      <c r="A281" s="79" t="s">
        <v>191</v>
      </c>
      <c r="B281" s="79" t="s">
        <v>501</v>
      </c>
      <c r="C281" s="79">
        <v>146</v>
      </c>
      <c r="D281" s="79">
        <v>146</v>
      </c>
      <c r="E281" s="79">
        <v>146</v>
      </c>
      <c r="F281" s="79">
        <v>146</v>
      </c>
      <c r="G281" s="79">
        <v>146</v>
      </c>
      <c r="H281" s="79">
        <v>146</v>
      </c>
      <c r="I281" s="79">
        <v>146</v>
      </c>
      <c r="J281" s="79">
        <v>146</v>
      </c>
      <c r="K281" s="79">
        <v>146</v>
      </c>
      <c r="L281" s="79">
        <v>146</v>
      </c>
      <c r="M281" s="79">
        <v>146</v>
      </c>
      <c r="N281" s="79">
        <v>146</v>
      </c>
      <c r="O281" s="79" t="s">
        <v>191</v>
      </c>
    </row>
    <row r="282" spans="1:15" x14ac:dyDescent="0.2">
      <c r="A282" s="79" t="s">
        <v>192</v>
      </c>
      <c r="B282" s="79" t="s">
        <v>502</v>
      </c>
      <c r="C282" s="79">
        <v>104</v>
      </c>
      <c r="D282" s="79">
        <v>104</v>
      </c>
      <c r="E282" s="79">
        <v>104</v>
      </c>
      <c r="F282" s="79">
        <v>104</v>
      </c>
      <c r="G282" s="79">
        <v>104</v>
      </c>
      <c r="H282" s="79">
        <v>104</v>
      </c>
      <c r="I282" s="79">
        <v>104</v>
      </c>
      <c r="J282" s="79">
        <v>104</v>
      </c>
      <c r="K282" s="79">
        <v>104</v>
      </c>
      <c r="L282" s="79">
        <v>104</v>
      </c>
      <c r="M282" s="79">
        <v>104</v>
      </c>
      <c r="N282" s="79">
        <v>104</v>
      </c>
      <c r="O282" s="79" t="s">
        <v>192</v>
      </c>
    </row>
    <row r="283" spans="1:15" x14ac:dyDescent="0.2">
      <c r="A283" s="79" t="s">
        <v>193</v>
      </c>
      <c r="B283" s="79" t="s">
        <v>414</v>
      </c>
      <c r="C283" s="79">
        <v>66</v>
      </c>
      <c r="D283" s="79">
        <v>66</v>
      </c>
      <c r="E283" s="79">
        <v>66</v>
      </c>
      <c r="F283" s="79">
        <v>66</v>
      </c>
      <c r="G283" s="79">
        <v>66</v>
      </c>
      <c r="H283" s="79">
        <v>66</v>
      </c>
      <c r="I283" s="79">
        <v>66</v>
      </c>
      <c r="J283" s="79">
        <v>66</v>
      </c>
      <c r="K283" s="79">
        <v>66</v>
      </c>
      <c r="L283" s="79">
        <v>66</v>
      </c>
      <c r="M283" s="79">
        <v>66</v>
      </c>
      <c r="N283" s="79">
        <v>66</v>
      </c>
      <c r="O283" s="79" t="s">
        <v>193</v>
      </c>
    </row>
    <row r="284" spans="1:15" x14ac:dyDescent="0.2">
      <c r="A284" s="79" t="s">
        <v>194</v>
      </c>
      <c r="B284" s="79" t="s">
        <v>809</v>
      </c>
      <c r="C284" s="79">
        <v>80</v>
      </c>
      <c r="D284" s="79">
        <v>80</v>
      </c>
      <c r="E284" s="79">
        <v>80</v>
      </c>
      <c r="F284" s="79">
        <v>80</v>
      </c>
      <c r="G284" s="79">
        <v>80</v>
      </c>
      <c r="H284" s="79">
        <v>80</v>
      </c>
      <c r="I284" s="79">
        <v>80</v>
      </c>
      <c r="J284" s="79">
        <v>80</v>
      </c>
      <c r="K284" s="79">
        <v>80</v>
      </c>
      <c r="L284" s="79">
        <v>80</v>
      </c>
      <c r="M284" s="79">
        <v>80</v>
      </c>
      <c r="N284" s="79">
        <v>80</v>
      </c>
      <c r="O284" s="79" t="s">
        <v>194</v>
      </c>
    </row>
    <row r="285" spans="1:15" x14ac:dyDescent="0.2">
      <c r="A285" s="79" t="s">
        <v>195</v>
      </c>
      <c r="B285" s="79" t="s">
        <v>503</v>
      </c>
      <c r="C285" s="79">
        <v>99</v>
      </c>
      <c r="D285" s="79">
        <v>99</v>
      </c>
      <c r="E285" s="79">
        <v>99</v>
      </c>
      <c r="F285" s="79">
        <v>99</v>
      </c>
      <c r="G285" s="79">
        <v>99</v>
      </c>
      <c r="H285" s="79">
        <v>99</v>
      </c>
      <c r="I285" s="79">
        <v>99</v>
      </c>
      <c r="J285" s="79">
        <v>99</v>
      </c>
      <c r="K285" s="79">
        <v>99</v>
      </c>
      <c r="L285" s="79">
        <v>99</v>
      </c>
      <c r="M285" s="79">
        <v>99</v>
      </c>
      <c r="N285" s="79">
        <v>99</v>
      </c>
      <c r="O285" s="79" t="s">
        <v>195</v>
      </c>
    </row>
    <row r="286" spans="1:15" x14ac:dyDescent="0.2">
      <c r="A286" s="79" t="s">
        <v>196</v>
      </c>
      <c r="B286" s="79" t="s">
        <v>504</v>
      </c>
      <c r="C286" s="79">
        <v>65</v>
      </c>
      <c r="D286" s="79">
        <v>65</v>
      </c>
      <c r="E286" s="79">
        <v>65</v>
      </c>
      <c r="F286" s="79">
        <v>65</v>
      </c>
      <c r="G286" s="79">
        <v>65</v>
      </c>
      <c r="H286" s="79">
        <v>65</v>
      </c>
      <c r="I286" s="79">
        <v>65</v>
      </c>
      <c r="J286" s="79">
        <v>65</v>
      </c>
      <c r="K286" s="79">
        <v>65</v>
      </c>
      <c r="L286" s="79">
        <v>65</v>
      </c>
      <c r="M286" s="79">
        <v>65</v>
      </c>
      <c r="N286" s="79">
        <v>65</v>
      </c>
      <c r="O286" s="79" t="s">
        <v>196</v>
      </c>
    </row>
    <row r="287" spans="1:15" x14ac:dyDescent="0.2">
      <c r="A287" s="79" t="s">
        <v>197</v>
      </c>
      <c r="B287" s="79" t="s">
        <v>415</v>
      </c>
      <c r="C287" s="79">
        <v>61</v>
      </c>
      <c r="D287" s="79">
        <v>61</v>
      </c>
      <c r="E287" s="79">
        <v>61</v>
      </c>
      <c r="F287" s="79">
        <v>61</v>
      </c>
      <c r="G287" s="79">
        <v>61</v>
      </c>
      <c r="H287" s="79">
        <v>61</v>
      </c>
      <c r="I287" s="79">
        <v>61</v>
      </c>
      <c r="J287" s="79">
        <v>61</v>
      </c>
      <c r="K287" s="79">
        <v>61</v>
      </c>
      <c r="L287" s="79">
        <v>61</v>
      </c>
      <c r="M287" s="79">
        <v>61</v>
      </c>
      <c r="N287" s="79">
        <v>61</v>
      </c>
      <c r="O287" s="79" t="s">
        <v>197</v>
      </c>
    </row>
    <row r="288" spans="1:15" x14ac:dyDescent="0.2">
      <c r="A288" s="79" t="s">
        <v>198</v>
      </c>
      <c r="B288" s="79" t="s">
        <v>416</v>
      </c>
      <c r="C288" s="79">
        <v>143</v>
      </c>
      <c r="D288" s="79">
        <v>143</v>
      </c>
      <c r="E288" s="79">
        <v>143</v>
      </c>
      <c r="F288" s="79">
        <v>143</v>
      </c>
      <c r="G288" s="79">
        <v>143</v>
      </c>
      <c r="H288" s="79">
        <v>143</v>
      </c>
      <c r="I288" s="79">
        <v>143</v>
      </c>
      <c r="J288" s="79">
        <v>143</v>
      </c>
      <c r="K288" s="79">
        <v>143</v>
      </c>
      <c r="L288" s="79">
        <v>143</v>
      </c>
      <c r="M288" s="79">
        <v>143</v>
      </c>
      <c r="N288" s="79">
        <v>143</v>
      </c>
      <c r="O288" s="79" t="s">
        <v>198</v>
      </c>
    </row>
    <row r="289" spans="1:15" x14ac:dyDescent="0.2">
      <c r="A289" s="79" t="s">
        <v>199</v>
      </c>
      <c r="B289" s="79" t="s">
        <v>542</v>
      </c>
      <c r="C289" s="79">
        <v>99</v>
      </c>
      <c r="D289" s="79">
        <v>99</v>
      </c>
      <c r="E289" s="79">
        <v>99</v>
      </c>
      <c r="F289" s="79">
        <v>99</v>
      </c>
      <c r="G289" s="79">
        <v>99</v>
      </c>
      <c r="H289" s="79">
        <v>99</v>
      </c>
      <c r="I289" s="79">
        <v>99</v>
      </c>
      <c r="J289" s="79">
        <v>99</v>
      </c>
      <c r="K289" s="79">
        <v>99</v>
      </c>
      <c r="L289" s="79">
        <v>99</v>
      </c>
      <c r="M289" s="79">
        <v>99</v>
      </c>
      <c r="N289" s="79">
        <v>99</v>
      </c>
      <c r="O289" s="79" t="s">
        <v>199</v>
      </c>
    </row>
    <row r="290" spans="1:15" x14ac:dyDescent="0.2">
      <c r="A290" s="78" t="s">
        <v>546</v>
      </c>
      <c r="B290" s="78" t="s">
        <v>627</v>
      </c>
      <c r="C290" s="78">
        <v>61</v>
      </c>
      <c r="D290" s="78">
        <v>61</v>
      </c>
      <c r="E290" s="78">
        <v>61</v>
      </c>
      <c r="F290" s="78">
        <v>61</v>
      </c>
      <c r="G290" s="78">
        <v>61</v>
      </c>
      <c r="H290" s="78">
        <v>61</v>
      </c>
      <c r="I290" s="78">
        <v>61</v>
      </c>
      <c r="J290" s="78">
        <v>61</v>
      </c>
      <c r="K290" s="78">
        <v>61</v>
      </c>
      <c r="L290" s="78">
        <v>61</v>
      </c>
      <c r="M290" s="78">
        <v>61</v>
      </c>
      <c r="N290" s="78">
        <v>61</v>
      </c>
      <c r="O290" s="78" t="s">
        <v>546</v>
      </c>
    </row>
    <row r="291" spans="1:15" x14ac:dyDescent="0.2">
      <c r="A291" s="78" t="s">
        <v>713</v>
      </c>
      <c r="B291" s="78" t="s">
        <v>569</v>
      </c>
      <c r="C291" s="78">
        <v>55</v>
      </c>
      <c r="D291" s="78">
        <v>55</v>
      </c>
      <c r="E291" s="78">
        <v>55</v>
      </c>
      <c r="F291" s="78">
        <v>55</v>
      </c>
      <c r="G291" s="78">
        <v>55</v>
      </c>
      <c r="H291" s="78">
        <v>55</v>
      </c>
      <c r="I291" s="78">
        <v>55</v>
      </c>
      <c r="J291" s="78">
        <v>55</v>
      </c>
      <c r="K291" s="78">
        <v>55</v>
      </c>
      <c r="L291" s="78">
        <v>55</v>
      </c>
      <c r="M291" s="78">
        <v>55</v>
      </c>
      <c r="N291" s="78">
        <v>55</v>
      </c>
      <c r="O291" s="78" t="s">
        <v>713</v>
      </c>
    </row>
    <row r="292" spans="1:15" x14ac:dyDescent="0.2">
      <c r="A292" s="79" t="s">
        <v>200</v>
      </c>
      <c r="B292" s="79" t="s">
        <v>417</v>
      </c>
      <c r="C292" s="79">
        <v>61</v>
      </c>
      <c r="D292" s="79">
        <v>61</v>
      </c>
      <c r="E292" s="79">
        <v>61</v>
      </c>
      <c r="F292" s="79">
        <v>61</v>
      </c>
      <c r="G292" s="79">
        <v>61</v>
      </c>
      <c r="H292" s="79">
        <v>61</v>
      </c>
      <c r="I292" s="79">
        <v>61</v>
      </c>
      <c r="J292" s="79">
        <v>61</v>
      </c>
      <c r="K292" s="79">
        <v>61</v>
      </c>
      <c r="L292" s="79">
        <v>61</v>
      </c>
      <c r="M292" s="79">
        <v>61</v>
      </c>
      <c r="N292" s="79">
        <v>61</v>
      </c>
      <c r="O292" s="79" t="s">
        <v>200</v>
      </c>
    </row>
    <row r="293" spans="1:15" x14ac:dyDescent="0.2">
      <c r="A293" s="79" t="s">
        <v>201</v>
      </c>
      <c r="B293" s="79" t="s">
        <v>418</v>
      </c>
      <c r="C293" s="79">
        <v>93</v>
      </c>
      <c r="D293" s="79">
        <v>93</v>
      </c>
      <c r="E293" s="79">
        <v>93</v>
      </c>
      <c r="F293" s="79">
        <v>93</v>
      </c>
      <c r="G293" s="79">
        <v>93</v>
      </c>
      <c r="H293" s="79">
        <v>93</v>
      </c>
      <c r="I293" s="79">
        <v>93</v>
      </c>
      <c r="J293" s="79">
        <v>93</v>
      </c>
      <c r="K293" s="79">
        <v>93</v>
      </c>
      <c r="L293" s="79">
        <v>93</v>
      </c>
      <c r="M293" s="79">
        <v>93</v>
      </c>
      <c r="N293" s="79">
        <v>93</v>
      </c>
      <c r="O293" s="79" t="s">
        <v>201</v>
      </c>
    </row>
    <row r="294" spans="1:15" x14ac:dyDescent="0.2">
      <c r="A294" s="79" t="s">
        <v>202</v>
      </c>
      <c r="B294" s="79" t="s">
        <v>419</v>
      </c>
      <c r="C294" s="79">
        <v>66</v>
      </c>
      <c r="D294" s="79">
        <v>66</v>
      </c>
      <c r="E294" s="79">
        <v>66</v>
      </c>
      <c r="F294" s="79">
        <v>66</v>
      </c>
      <c r="G294" s="79">
        <v>66</v>
      </c>
      <c r="H294" s="79">
        <v>66</v>
      </c>
      <c r="I294" s="79">
        <v>66</v>
      </c>
      <c r="J294" s="79">
        <v>66</v>
      </c>
      <c r="K294" s="79">
        <v>66</v>
      </c>
      <c r="L294" s="79">
        <v>66</v>
      </c>
      <c r="M294" s="79">
        <v>66</v>
      </c>
      <c r="N294" s="79">
        <v>66</v>
      </c>
      <c r="O294" s="79" t="s">
        <v>202</v>
      </c>
    </row>
    <row r="295" spans="1:15" x14ac:dyDescent="0.2">
      <c r="A295" s="79" t="s">
        <v>203</v>
      </c>
      <c r="B295" s="79" t="s">
        <v>420</v>
      </c>
      <c r="C295" s="79">
        <v>66</v>
      </c>
      <c r="D295" s="79">
        <v>66</v>
      </c>
      <c r="E295" s="79">
        <v>66</v>
      </c>
      <c r="F295" s="79">
        <v>66</v>
      </c>
      <c r="G295" s="79">
        <v>66</v>
      </c>
      <c r="H295" s="79">
        <v>66</v>
      </c>
      <c r="I295" s="79">
        <v>66</v>
      </c>
      <c r="J295" s="79">
        <v>66</v>
      </c>
      <c r="K295" s="79">
        <v>66</v>
      </c>
      <c r="L295" s="79">
        <v>66</v>
      </c>
      <c r="M295" s="79">
        <v>66</v>
      </c>
      <c r="N295" s="79">
        <v>66</v>
      </c>
      <c r="O295" s="79" t="s">
        <v>203</v>
      </c>
    </row>
    <row r="296" spans="1:15" x14ac:dyDescent="0.2">
      <c r="A296" s="78" t="s">
        <v>645</v>
      </c>
      <c r="B296" s="78" t="s">
        <v>604</v>
      </c>
      <c r="C296" s="78">
        <v>61</v>
      </c>
      <c r="D296" s="78">
        <v>61</v>
      </c>
      <c r="E296" s="78">
        <v>61</v>
      </c>
      <c r="F296" s="78">
        <v>61</v>
      </c>
      <c r="G296" s="78">
        <v>61</v>
      </c>
      <c r="H296" s="78">
        <v>61</v>
      </c>
      <c r="I296" s="78">
        <v>61</v>
      </c>
      <c r="J296" s="78">
        <v>61</v>
      </c>
      <c r="K296" s="78">
        <v>61</v>
      </c>
      <c r="L296" s="78">
        <v>61</v>
      </c>
      <c r="M296" s="78">
        <v>61</v>
      </c>
      <c r="N296" s="78">
        <v>61</v>
      </c>
      <c r="O296" s="78" t="s">
        <v>645</v>
      </c>
    </row>
    <row r="297" spans="1:15" x14ac:dyDescent="0.2">
      <c r="A297" s="79" t="s">
        <v>204</v>
      </c>
      <c r="B297" s="79" t="s">
        <v>421</v>
      </c>
      <c r="C297" s="79">
        <v>61</v>
      </c>
      <c r="D297" s="79">
        <v>61</v>
      </c>
      <c r="E297" s="79">
        <v>61</v>
      </c>
      <c r="F297" s="79">
        <v>61</v>
      </c>
      <c r="G297" s="79">
        <v>61</v>
      </c>
      <c r="H297" s="79">
        <v>61</v>
      </c>
      <c r="I297" s="79">
        <v>61</v>
      </c>
      <c r="J297" s="79">
        <v>61</v>
      </c>
      <c r="K297" s="79">
        <v>61</v>
      </c>
      <c r="L297" s="79">
        <v>61</v>
      </c>
      <c r="M297" s="79">
        <v>61</v>
      </c>
      <c r="N297" s="79">
        <v>61</v>
      </c>
      <c r="O297" s="79" t="s">
        <v>204</v>
      </c>
    </row>
    <row r="298" spans="1:15" x14ac:dyDescent="0.2">
      <c r="A298" s="78" t="s">
        <v>674</v>
      </c>
      <c r="B298" s="78" t="s">
        <v>580</v>
      </c>
      <c r="C298" s="78">
        <v>55</v>
      </c>
      <c r="D298" s="78">
        <v>55</v>
      </c>
      <c r="E298" s="78">
        <v>55</v>
      </c>
      <c r="F298" s="78">
        <v>55</v>
      </c>
      <c r="G298" s="78">
        <v>55</v>
      </c>
      <c r="H298" s="78">
        <v>55</v>
      </c>
      <c r="I298" s="78">
        <v>55</v>
      </c>
      <c r="J298" s="78">
        <v>55</v>
      </c>
      <c r="K298" s="78">
        <v>55</v>
      </c>
      <c r="L298" s="78">
        <v>55</v>
      </c>
      <c r="M298" s="78">
        <v>55</v>
      </c>
      <c r="N298" s="78">
        <v>55</v>
      </c>
      <c r="O298" s="78" t="s">
        <v>674</v>
      </c>
    </row>
    <row r="299" spans="1:15" x14ac:dyDescent="0.2">
      <c r="A299" s="79" t="s">
        <v>205</v>
      </c>
      <c r="B299" s="79" t="s">
        <v>505</v>
      </c>
      <c r="C299" s="79">
        <v>66</v>
      </c>
      <c r="D299" s="79">
        <v>66</v>
      </c>
      <c r="E299" s="79">
        <v>66</v>
      </c>
      <c r="F299" s="79">
        <v>66</v>
      </c>
      <c r="G299" s="79">
        <v>66</v>
      </c>
      <c r="H299" s="79">
        <v>66</v>
      </c>
      <c r="I299" s="79">
        <v>66</v>
      </c>
      <c r="J299" s="79">
        <v>66</v>
      </c>
      <c r="K299" s="79">
        <v>66</v>
      </c>
      <c r="L299" s="79">
        <v>66</v>
      </c>
      <c r="M299" s="79">
        <v>66</v>
      </c>
      <c r="N299" s="79">
        <v>66</v>
      </c>
      <c r="O299" s="79" t="s">
        <v>205</v>
      </c>
    </row>
    <row r="300" spans="1:15" x14ac:dyDescent="0.2">
      <c r="A300" s="79" t="s">
        <v>206</v>
      </c>
      <c r="B300" s="79" t="s">
        <v>422</v>
      </c>
      <c r="C300" s="79">
        <v>61</v>
      </c>
      <c r="D300" s="79">
        <v>61</v>
      </c>
      <c r="E300" s="79">
        <v>61</v>
      </c>
      <c r="F300" s="79">
        <v>61</v>
      </c>
      <c r="G300" s="79">
        <v>61</v>
      </c>
      <c r="H300" s="79">
        <v>61</v>
      </c>
      <c r="I300" s="79">
        <v>61</v>
      </c>
      <c r="J300" s="79">
        <v>61</v>
      </c>
      <c r="K300" s="79">
        <v>61</v>
      </c>
      <c r="L300" s="79">
        <v>61</v>
      </c>
      <c r="M300" s="79">
        <v>61</v>
      </c>
      <c r="N300" s="79">
        <v>61</v>
      </c>
      <c r="O300" s="79" t="s">
        <v>206</v>
      </c>
    </row>
    <row r="301" spans="1:15" x14ac:dyDescent="0.2">
      <c r="A301" s="78" t="s">
        <v>716</v>
      </c>
      <c r="B301" s="78" t="s">
        <v>727</v>
      </c>
      <c r="C301" s="78">
        <v>66</v>
      </c>
      <c r="D301" s="78">
        <v>66</v>
      </c>
      <c r="E301" s="78">
        <v>66</v>
      </c>
      <c r="F301" s="78">
        <v>66</v>
      </c>
      <c r="G301" s="78">
        <v>66</v>
      </c>
      <c r="H301" s="78">
        <v>66</v>
      </c>
      <c r="I301" s="78">
        <v>66</v>
      </c>
      <c r="J301" s="78">
        <v>66</v>
      </c>
      <c r="K301" s="78">
        <v>66</v>
      </c>
      <c r="L301" s="78">
        <v>66</v>
      </c>
      <c r="M301" s="78">
        <v>66</v>
      </c>
      <c r="N301" s="78">
        <v>66</v>
      </c>
      <c r="O301" s="78" t="s">
        <v>716</v>
      </c>
    </row>
    <row r="302" spans="1:15" x14ac:dyDescent="0.2">
      <c r="A302" s="79" t="s">
        <v>207</v>
      </c>
      <c r="B302" s="79" t="s">
        <v>506</v>
      </c>
      <c r="C302" s="79">
        <v>93</v>
      </c>
      <c r="D302" s="79">
        <v>93</v>
      </c>
      <c r="E302" s="79">
        <v>93</v>
      </c>
      <c r="F302" s="79">
        <v>93</v>
      </c>
      <c r="G302" s="79">
        <v>93</v>
      </c>
      <c r="H302" s="79">
        <v>93</v>
      </c>
      <c r="I302" s="79">
        <v>93</v>
      </c>
      <c r="J302" s="79">
        <v>93</v>
      </c>
      <c r="K302" s="79">
        <v>93</v>
      </c>
      <c r="L302" s="79">
        <v>93</v>
      </c>
      <c r="M302" s="79">
        <v>93</v>
      </c>
      <c r="N302" s="79">
        <v>93</v>
      </c>
      <c r="O302" s="79" t="s">
        <v>207</v>
      </c>
    </row>
    <row r="303" spans="1:15" x14ac:dyDescent="0.2">
      <c r="A303" s="79" t="s">
        <v>208</v>
      </c>
      <c r="B303" s="79" t="s">
        <v>423</v>
      </c>
      <c r="C303" s="79">
        <v>71</v>
      </c>
      <c r="D303" s="79">
        <v>71</v>
      </c>
      <c r="E303" s="79">
        <v>71</v>
      </c>
      <c r="F303" s="79">
        <v>71</v>
      </c>
      <c r="G303" s="79">
        <v>71</v>
      </c>
      <c r="H303" s="79">
        <v>71</v>
      </c>
      <c r="I303" s="79">
        <v>71</v>
      </c>
      <c r="J303" s="79">
        <v>71</v>
      </c>
      <c r="K303" s="79">
        <v>71</v>
      </c>
      <c r="L303" s="79">
        <v>71</v>
      </c>
      <c r="M303" s="79">
        <v>71</v>
      </c>
      <c r="N303" s="79">
        <v>71</v>
      </c>
      <c r="O303" s="79" t="s">
        <v>208</v>
      </c>
    </row>
    <row r="304" spans="1:15" x14ac:dyDescent="0.2">
      <c r="A304" s="79" t="s">
        <v>209</v>
      </c>
      <c r="B304" s="79" t="s">
        <v>507</v>
      </c>
      <c r="C304" s="79">
        <v>98</v>
      </c>
      <c r="D304" s="79">
        <v>98</v>
      </c>
      <c r="E304" s="79">
        <v>98</v>
      </c>
      <c r="F304" s="79">
        <v>98</v>
      </c>
      <c r="G304" s="79">
        <v>98</v>
      </c>
      <c r="H304" s="79">
        <v>98</v>
      </c>
      <c r="I304" s="79">
        <v>98</v>
      </c>
      <c r="J304" s="79">
        <v>98</v>
      </c>
      <c r="K304" s="79">
        <v>98</v>
      </c>
      <c r="L304" s="79">
        <v>98</v>
      </c>
      <c r="M304" s="79">
        <v>98</v>
      </c>
      <c r="N304" s="79">
        <v>98</v>
      </c>
      <c r="O304" s="79" t="s">
        <v>209</v>
      </c>
    </row>
    <row r="305" spans="1:15" x14ac:dyDescent="0.2">
      <c r="A305" s="79" t="s">
        <v>210</v>
      </c>
      <c r="B305" s="79" t="s">
        <v>424</v>
      </c>
      <c r="C305" s="79">
        <v>66</v>
      </c>
      <c r="D305" s="79">
        <v>66</v>
      </c>
      <c r="E305" s="79">
        <v>66</v>
      </c>
      <c r="F305" s="79">
        <v>66</v>
      </c>
      <c r="G305" s="79">
        <v>66</v>
      </c>
      <c r="H305" s="79">
        <v>66</v>
      </c>
      <c r="I305" s="79">
        <v>66</v>
      </c>
      <c r="J305" s="79">
        <v>66</v>
      </c>
      <c r="K305" s="79">
        <v>66</v>
      </c>
      <c r="L305" s="79">
        <v>66</v>
      </c>
      <c r="M305" s="79">
        <v>66</v>
      </c>
      <c r="N305" s="79">
        <v>66</v>
      </c>
      <c r="O305" s="79" t="s">
        <v>210</v>
      </c>
    </row>
    <row r="306" spans="1:15" x14ac:dyDescent="0.2">
      <c r="A306" s="79" t="s">
        <v>211</v>
      </c>
      <c r="B306" s="79" t="s">
        <v>425</v>
      </c>
      <c r="C306" s="79">
        <v>61</v>
      </c>
      <c r="D306" s="79">
        <v>61</v>
      </c>
      <c r="E306" s="79">
        <v>61</v>
      </c>
      <c r="F306" s="79">
        <v>61</v>
      </c>
      <c r="G306" s="79">
        <v>61</v>
      </c>
      <c r="H306" s="79">
        <v>61</v>
      </c>
      <c r="I306" s="79">
        <v>61</v>
      </c>
      <c r="J306" s="79">
        <v>61</v>
      </c>
      <c r="K306" s="79">
        <v>61</v>
      </c>
      <c r="L306" s="79">
        <v>61</v>
      </c>
      <c r="M306" s="79">
        <v>61</v>
      </c>
      <c r="N306" s="79">
        <v>61</v>
      </c>
      <c r="O306" s="79" t="s">
        <v>211</v>
      </c>
    </row>
    <row r="307" spans="1:15" x14ac:dyDescent="0.2">
      <c r="A307" s="79" t="s">
        <v>212</v>
      </c>
      <c r="B307" s="79" t="s">
        <v>508</v>
      </c>
      <c r="C307" s="79">
        <v>76</v>
      </c>
      <c r="D307" s="79">
        <v>76</v>
      </c>
      <c r="E307" s="79">
        <v>76</v>
      </c>
      <c r="F307" s="79">
        <v>76</v>
      </c>
      <c r="G307" s="79">
        <v>76</v>
      </c>
      <c r="H307" s="79">
        <v>76</v>
      </c>
      <c r="I307" s="79">
        <v>76</v>
      </c>
      <c r="J307" s="79">
        <v>76</v>
      </c>
      <c r="K307" s="79">
        <v>76</v>
      </c>
      <c r="L307" s="79">
        <v>76</v>
      </c>
      <c r="M307" s="79">
        <v>76</v>
      </c>
      <c r="N307" s="79">
        <v>76</v>
      </c>
      <c r="O307" s="79" t="s">
        <v>212</v>
      </c>
    </row>
    <row r="308" spans="1:15" x14ac:dyDescent="0.2">
      <c r="A308" s="79" t="s">
        <v>213</v>
      </c>
      <c r="B308" s="79" t="s">
        <v>509</v>
      </c>
      <c r="C308" s="79">
        <v>66</v>
      </c>
      <c r="D308" s="79">
        <v>66</v>
      </c>
      <c r="E308" s="79">
        <v>66</v>
      </c>
      <c r="F308" s="79">
        <v>66</v>
      </c>
      <c r="G308" s="79">
        <v>66</v>
      </c>
      <c r="H308" s="79">
        <v>66</v>
      </c>
      <c r="I308" s="79">
        <v>66</v>
      </c>
      <c r="J308" s="79">
        <v>66</v>
      </c>
      <c r="K308" s="79">
        <v>66</v>
      </c>
      <c r="L308" s="79">
        <v>66</v>
      </c>
      <c r="M308" s="79">
        <v>66</v>
      </c>
      <c r="N308" s="79">
        <v>66</v>
      </c>
      <c r="O308" s="79" t="s">
        <v>213</v>
      </c>
    </row>
    <row r="309" spans="1:15" x14ac:dyDescent="0.2">
      <c r="A309" s="78" t="s">
        <v>692</v>
      </c>
      <c r="B309" s="78" t="s">
        <v>607</v>
      </c>
      <c r="C309" s="78">
        <v>55</v>
      </c>
      <c r="D309" s="78">
        <v>55</v>
      </c>
      <c r="E309" s="78">
        <v>55</v>
      </c>
      <c r="F309" s="78">
        <v>55</v>
      </c>
      <c r="G309" s="78">
        <v>55</v>
      </c>
      <c r="H309" s="78">
        <v>55</v>
      </c>
      <c r="I309" s="78">
        <v>55</v>
      </c>
      <c r="J309" s="78">
        <v>55</v>
      </c>
      <c r="K309" s="78">
        <v>55</v>
      </c>
      <c r="L309" s="78">
        <v>55</v>
      </c>
      <c r="M309" s="78">
        <v>55</v>
      </c>
      <c r="N309" s="78">
        <v>55</v>
      </c>
      <c r="O309" s="78" t="s">
        <v>692</v>
      </c>
    </row>
    <row r="310" spans="1:15" x14ac:dyDescent="0.2">
      <c r="A310" s="79" t="s">
        <v>214</v>
      </c>
      <c r="B310" s="79" t="s">
        <v>426</v>
      </c>
      <c r="C310" s="79">
        <v>104</v>
      </c>
      <c r="D310" s="79">
        <v>104</v>
      </c>
      <c r="E310" s="79">
        <v>104</v>
      </c>
      <c r="F310" s="79">
        <v>104</v>
      </c>
      <c r="G310" s="79">
        <v>104</v>
      </c>
      <c r="H310" s="79">
        <v>104</v>
      </c>
      <c r="I310" s="79">
        <v>104</v>
      </c>
      <c r="J310" s="79">
        <v>104</v>
      </c>
      <c r="K310" s="79">
        <v>104</v>
      </c>
      <c r="L310" s="79">
        <v>104</v>
      </c>
      <c r="M310" s="79">
        <v>104</v>
      </c>
      <c r="N310" s="79">
        <v>104</v>
      </c>
      <c r="O310" s="79" t="s">
        <v>214</v>
      </c>
    </row>
    <row r="311" spans="1:15" x14ac:dyDescent="0.2">
      <c r="A311" s="79" t="s">
        <v>215</v>
      </c>
      <c r="B311" s="79" t="s">
        <v>510</v>
      </c>
      <c r="C311" s="79">
        <v>61</v>
      </c>
      <c r="D311" s="79">
        <v>61</v>
      </c>
      <c r="E311" s="79">
        <v>61</v>
      </c>
      <c r="F311" s="79">
        <v>61</v>
      </c>
      <c r="G311" s="79">
        <v>61</v>
      </c>
      <c r="H311" s="79">
        <v>61</v>
      </c>
      <c r="I311" s="79">
        <v>61</v>
      </c>
      <c r="J311" s="79">
        <v>61</v>
      </c>
      <c r="K311" s="79">
        <v>61</v>
      </c>
      <c r="L311" s="79">
        <v>61</v>
      </c>
      <c r="M311" s="79">
        <v>61</v>
      </c>
      <c r="N311" s="79">
        <v>61</v>
      </c>
      <c r="O311" s="79" t="s">
        <v>215</v>
      </c>
    </row>
    <row r="312" spans="1:15" x14ac:dyDescent="0.2">
      <c r="A312" s="79" t="s">
        <v>216</v>
      </c>
      <c r="B312" s="79" t="s">
        <v>511</v>
      </c>
      <c r="C312" s="79">
        <v>100</v>
      </c>
      <c r="D312" s="79">
        <v>100</v>
      </c>
      <c r="E312" s="79">
        <v>100</v>
      </c>
      <c r="F312" s="79">
        <v>100</v>
      </c>
      <c r="G312" s="79">
        <v>100</v>
      </c>
      <c r="H312" s="79">
        <v>100</v>
      </c>
      <c r="I312" s="79">
        <v>100</v>
      </c>
      <c r="J312" s="79">
        <v>100</v>
      </c>
      <c r="K312" s="79">
        <v>100</v>
      </c>
      <c r="L312" s="79">
        <v>100</v>
      </c>
      <c r="M312" s="79">
        <v>100</v>
      </c>
      <c r="N312" s="79">
        <v>100</v>
      </c>
      <c r="O312" s="79" t="s">
        <v>216</v>
      </c>
    </row>
    <row r="313" spans="1:15" x14ac:dyDescent="0.2">
      <c r="A313" s="79" t="s">
        <v>217</v>
      </c>
      <c r="B313" s="79" t="s">
        <v>427</v>
      </c>
      <c r="C313" s="79">
        <v>76</v>
      </c>
      <c r="D313" s="79">
        <v>76</v>
      </c>
      <c r="E313" s="79">
        <v>76</v>
      </c>
      <c r="F313" s="79">
        <v>76</v>
      </c>
      <c r="G313" s="79">
        <v>76</v>
      </c>
      <c r="H313" s="79">
        <v>76</v>
      </c>
      <c r="I313" s="79">
        <v>76</v>
      </c>
      <c r="J313" s="79">
        <v>76</v>
      </c>
      <c r="K313" s="79">
        <v>76</v>
      </c>
      <c r="L313" s="79">
        <v>76</v>
      </c>
      <c r="M313" s="79">
        <v>76</v>
      </c>
      <c r="N313" s="79">
        <v>76</v>
      </c>
      <c r="O313" s="79" t="s">
        <v>217</v>
      </c>
    </row>
    <row r="314" spans="1:15" x14ac:dyDescent="0.2">
      <c r="A314" s="79" t="s">
        <v>218</v>
      </c>
      <c r="B314" s="79" t="s">
        <v>428</v>
      </c>
      <c r="C314" s="79">
        <v>76</v>
      </c>
      <c r="D314" s="79">
        <v>76</v>
      </c>
      <c r="E314" s="79">
        <v>76</v>
      </c>
      <c r="F314" s="79">
        <v>76</v>
      </c>
      <c r="G314" s="79">
        <v>76</v>
      </c>
      <c r="H314" s="79">
        <v>76</v>
      </c>
      <c r="I314" s="79">
        <v>76</v>
      </c>
      <c r="J314" s="79">
        <v>76</v>
      </c>
      <c r="K314" s="79">
        <v>76</v>
      </c>
      <c r="L314" s="79">
        <v>76</v>
      </c>
      <c r="M314" s="79">
        <v>76</v>
      </c>
      <c r="N314" s="79">
        <v>76</v>
      </c>
      <c r="O314" s="79" t="s">
        <v>218</v>
      </c>
    </row>
    <row r="315" spans="1:15" x14ac:dyDescent="0.2">
      <c r="A315" s="79" t="s">
        <v>219</v>
      </c>
      <c r="B315" s="79" t="s">
        <v>512</v>
      </c>
      <c r="C315" s="79">
        <v>55</v>
      </c>
      <c r="D315" s="79">
        <v>55</v>
      </c>
      <c r="E315" s="79">
        <v>55</v>
      </c>
      <c r="F315" s="79">
        <v>55</v>
      </c>
      <c r="G315" s="79">
        <v>55</v>
      </c>
      <c r="H315" s="79">
        <v>55</v>
      </c>
      <c r="I315" s="79">
        <v>55</v>
      </c>
      <c r="J315" s="79">
        <v>55</v>
      </c>
      <c r="K315" s="79">
        <v>55</v>
      </c>
      <c r="L315" s="79">
        <v>55</v>
      </c>
      <c r="M315" s="79">
        <v>55</v>
      </c>
      <c r="N315" s="79">
        <v>55</v>
      </c>
      <c r="O315" s="79" t="s">
        <v>219</v>
      </c>
    </row>
    <row r="316" spans="1:15" x14ac:dyDescent="0.2">
      <c r="A316" s="78" t="s">
        <v>715</v>
      </c>
      <c r="B316" s="78" t="s">
        <v>576</v>
      </c>
      <c r="C316" s="78">
        <v>55</v>
      </c>
      <c r="D316" s="78">
        <v>55</v>
      </c>
      <c r="E316" s="78">
        <v>55</v>
      </c>
      <c r="F316" s="78">
        <v>55</v>
      </c>
      <c r="G316" s="78">
        <v>55</v>
      </c>
      <c r="H316" s="78">
        <v>55</v>
      </c>
      <c r="I316" s="78">
        <v>55</v>
      </c>
      <c r="J316" s="78">
        <v>55</v>
      </c>
      <c r="K316" s="78">
        <v>55</v>
      </c>
      <c r="L316" s="78">
        <v>55</v>
      </c>
      <c r="M316" s="78">
        <v>55</v>
      </c>
      <c r="N316" s="78">
        <v>55</v>
      </c>
      <c r="O316" s="78" t="s">
        <v>715</v>
      </c>
    </row>
    <row r="317" spans="1:15" x14ac:dyDescent="0.2">
      <c r="A317" s="79" t="s">
        <v>220</v>
      </c>
      <c r="B317" s="79" t="s">
        <v>429</v>
      </c>
      <c r="C317" s="79">
        <v>55</v>
      </c>
      <c r="D317" s="79">
        <v>55</v>
      </c>
      <c r="E317" s="79">
        <v>55</v>
      </c>
      <c r="F317" s="79">
        <v>55</v>
      </c>
      <c r="G317" s="79">
        <v>55</v>
      </c>
      <c r="H317" s="79">
        <v>55</v>
      </c>
      <c r="I317" s="79">
        <v>55</v>
      </c>
      <c r="J317" s="79">
        <v>55</v>
      </c>
      <c r="K317" s="79">
        <v>55</v>
      </c>
      <c r="L317" s="79">
        <v>55</v>
      </c>
      <c r="M317" s="79">
        <v>55</v>
      </c>
      <c r="N317" s="79">
        <v>55</v>
      </c>
      <c r="O317" s="79" t="s">
        <v>220</v>
      </c>
    </row>
    <row r="318" spans="1:15" x14ac:dyDescent="0.2">
      <c r="A318" s="78" t="s">
        <v>759</v>
      </c>
      <c r="B318" s="78" t="s">
        <v>764</v>
      </c>
      <c r="C318" s="78">
        <v>129</v>
      </c>
      <c r="D318" s="78">
        <v>129</v>
      </c>
      <c r="E318" s="78">
        <v>129</v>
      </c>
      <c r="F318" s="78">
        <v>129</v>
      </c>
      <c r="G318" s="78">
        <v>129</v>
      </c>
      <c r="H318" s="78">
        <v>129</v>
      </c>
      <c r="I318" s="78">
        <v>129</v>
      </c>
      <c r="J318" s="78">
        <v>129</v>
      </c>
      <c r="K318" s="78">
        <v>129</v>
      </c>
      <c r="L318" s="78">
        <v>129</v>
      </c>
      <c r="M318" s="78">
        <v>129</v>
      </c>
      <c r="N318" s="78">
        <v>129</v>
      </c>
      <c r="O318" s="78" t="s">
        <v>759</v>
      </c>
    </row>
    <row r="319" spans="1:15" x14ac:dyDescent="0.2">
      <c r="A319" s="78" t="s">
        <v>832</v>
      </c>
      <c r="B319" s="78" t="s">
        <v>833</v>
      </c>
      <c r="C319" s="78">
        <v>93</v>
      </c>
      <c r="D319" s="78">
        <v>93</v>
      </c>
      <c r="E319" s="78">
        <v>93</v>
      </c>
      <c r="F319" s="78">
        <v>93</v>
      </c>
      <c r="G319" s="78">
        <v>93</v>
      </c>
      <c r="H319" s="78">
        <v>93</v>
      </c>
      <c r="I319" s="78">
        <v>93</v>
      </c>
      <c r="J319" s="78">
        <v>93</v>
      </c>
      <c r="K319" s="78">
        <v>93</v>
      </c>
      <c r="L319" s="78">
        <v>93</v>
      </c>
      <c r="M319" s="78">
        <v>93</v>
      </c>
      <c r="N319" s="78">
        <v>93</v>
      </c>
      <c r="O319" s="78" t="s">
        <v>832</v>
      </c>
    </row>
    <row r="320" spans="1:15" x14ac:dyDescent="0.2">
      <c r="A320" s="79" t="s">
        <v>221</v>
      </c>
      <c r="B320" s="79" t="s">
        <v>430</v>
      </c>
      <c r="C320" s="79">
        <v>66</v>
      </c>
      <c r="D320" s="79">
        <v>66</v>
      </c>
      <c r="E320" s="79">
        <v>66</v>
      </c>
      <c r="F320" s="79">
        <v>66</v>
      </c>
      <c r="G320" s="79">
        <v>66</v>
      </c>
      <c r="H320" s="79">
        <v>66</v>
      </c>
      <c r="I320" s="79">
        <v>66</v>
      </c>
      <c r="J320" s="79">
        <v>66</v>
      </c>
      <c r="K320" s="79">
        <v>66</v>
      </c>
      <c r="L320" s="79">
        <v>66</v>
      </c>
      <c r="M320" s="79">
        <v>66</v>
      </c>
      <c r="N320" s="79">
        <v>66</v>
      </c>
      <c r="O320" s="79" t="s">
        <v>221</v>
      </c>
    </row>
    <row r="321" spans="1:15" x14ac:dyDescent="0.2">
      <c r="A321" s="79" t="s">
        <v>222</v>
      </c>
      <c r="B321" s="79" t="s">
        <v>543</v>
      </c>
      <c r="C321" s="79">
        <v>108</v>
      </c>
      <c r="D321" s="79">
        <v>108</v>
      </c>
      <c r="E321" s="79">
        <v>108</v>
      </c>
      <c r="F321" s="79">
        <v>108</v>
      </c>
      <c r="G321" s="79">
        <v>108</v>
      </c>
      <c r="H321" s="79">
        <v>108</v>
      </c>
      <c r="I321" s="79">
        <v>108</v>
      </c>
      <c r="J321" s="79">
        <v>108</v>
      </c>
      <c r="K321" s="79">
        <v>108</v>
      </c>
      <c r="L321" s="79">
        <v>108</v>
      </c>
      <c r="M321" s="79">
        <v>108</v>
      </c>
      <c r="N321" s="79">
        <v>108</v>
      </c>
      <c r="O321" s="79" t="s">
        <v>222</v>
      </c>
    </row>
    <row r="322" spans="1:15" x14ac:dyDescent="0.2">
      <c r="A322" s="79" t="s">
        <v>223</v>
      </c>
      <c r="B322" s="79" t="s">
        <v>431</v>
      </c>
      <c r="C322" s="79">
        <v>122</v>
      </c>
      <c r="D322" s="79">
        <v>122</v>
      </c>
      <c r="E322" s="79">
        <v>122</v>
      </c>
      <c r="F322" s="79">
        <v>122</v>
      </c>
      <c r="G322" s="79">
        <v>122</v>
      </c>
      <c r="H322" s="79">
        <v>122</v>
      </c>
      <c r="I322" s="79">
        <v>122</v>
      </c>
      <c r="J322" s="79">
        <v>122</v>
      </c>
      <c r="K322" s="79">
        <v>122</v>
      </c>
      <c r="L322" s="79">
        <v>122</v>
      </c>
      <c r="M322" s="79">
        <v>122</v>
      </c>
      <c r="N322" s="79">
        <v>122</v>
      </c>
      <c r="O322" s="79" t="s">
        <v>223</v>
      </c>
    </row>
    <row r="323" spans="1:15" x14ac:dyDescent="0.2">
      <c r="A323" s="79" t="s">
        <v>224</v>
      </c>
      <c r="B323" s="79" t="s">
        <v>513</v>
      </c>
      <c r="C323" s="79">
        <v>55</v>
      </c>
      <c r="D323" s="79">
        <v>55</v>
      </c>
      <c r="E323" s="79">
        <v>55</v>
      </c>
      <c r="F323" s="79">
        <v>55</v>
      </c>
      <c r="G323" s="79">
        <v>55</v>
      </c>
      <c r="H323" s="79">
        <v>55</v>
      </c>
      <c r="I323" s="79">
        <v>55</v>
      </c>
      <c r="J323" s="79">
        <v>55</v>
      </c>
      <c r="K323" s="79">
        <v>55</v>
      </c>
      <c r="L323" s="79">
        <v>55</v>
      </c>
      <c r="M323" s="79">
        <v>55</v>
      </c>
      <c r="N323" s="79">
        <v>55</v>
      </c>
      <c r="O323" s="79" t="s">
        <v>224</v>
      </c>
    </row>
    <row r="324" spans="1:15" x14ac:dyDescent="0.2">
      <c r="A324" s="79" t="s">
        <v>225</v>
      </c>
      <c r="B324" s="79" t="s">
        <v>432</v>
      </c>
      <c r="C324" s="79">
        <v>92</v>
      </c>
      <c r="D324" s="79">
        <v>92</v>
      </c>
      <c r="E324" s="79">
        <v>92</v>
      </c>
      <c r="F324" s="79">
        <v>92</v>
      </c>
      <c r="G324" s="79">
        <v>92</v>
      </c>
      <c r="H324" s="79">
        <v>92</v>
      </c>
      <c r="I324" s="79">
        <v>92</v>
      </c>
      <c r="J324" s="79">
        <v>92</v>
      </c>
      <c r="K324" s="79">
        <v>92</v>
      </c>
      <c r="L324" s="79">
        <v>92</v>
      </c>
      <c r="M324" s="79">
        <v>92</v>
      </c>
      <c r="N324" s="79">
        <v>92</v>
      </c>
      <c r="O324" s="79" t="s">
        <v>225</v>
      </c>
    </row>
    <row r="325" spans="1:15" x14ac:dyDescent="0.2">
      <c r="A325" s="79" t="s">
        <v>226</v>
      </c>
      <c r="B325" s="79" t="s">
        <v>514</v>
      </c>
      <c r="C325" s="79">
        <v>92</v>
      </c>
      <c r="D325" s="79">
        <v>92</v>
      </c>
      <c r="E325" s="79">
        <v>92</v>
      </c>
      <c r="F325" s="79">
        <v>92</v>
      </c>
      <c r="G325" s="79">
        <v>92</v>
      </c>
      <c r="H325" s="79">
        <v>92</v>
      </c>
      <c r="I325" s="79">
        <v>92</v>
      </c>
      <c r="J325" s="79">
        <v>92</v>
      </c>
      <c r="K325" s="79">
        <v>92</v>
      </c>
      <c r="L325" s="79">
        <v>92</v>
      </c>
      <c r="M325" s="79">
        <v>92</v>
      </c>
      <c r="N325" s="79">
        <v>92</v>
      </c>
      <c r="O325" s="79" t="s">
        <v>226</v>
      </c>
    </row>
    <row r="326" spans="1:15" x14ac:dyDescent="0.2">
      <c r="A326" s="79" t="s">
        <v>227</v>
      </c>
      <c r="B326" s="79" t="s">
        <v>433</v>
      </c>
      <c r="C326" s="79">
        <v>61</v>
      </c>
      <c r="D326" s="79">
        <v>61</v>
      </c>
      <c r="E326" s="79">
        <v>61</v>
      </c>
      <c r="F326" s="79">
        <v>61</v>
      </c>
      <c r="G326" s="79">
        <v>61</v>
      </c>
      <c r="H326" s="79">
        <v>61</v>
      </c>
      <c r="I326" s="79">
        <v>61</v>
      </c>
      <c r="J326" s="79">
        <v>61</v>
      </c>
      <c r="K326" s="79">
        <v>61</v>
      </c>
      <c r="L326" s="79">
        <v>61</v>
      </c>
      <c r="M326" s="79">
        <v>61</v>
      </c>
      <c r="N326" s="79">
        <v>61</v>
      </c>
      <c r="O326" s="79" t="s">
        <v>227</v>
      </c>
    </row>
    <row r="327" spans="1:15" x14ac:dyDescent="0.2">
      <c r="A327" s="79" t="s">
        <v>228</v>
      </c>
      <c r="B327" s="79" t="s">
        <v>810</v>
      </c>
      <c r="C327" s="79">
        <v>104</v>
      </c>
      <c r="D327" s="79">
        <v>104</v>
      </c>
      <c r="E327" s="79">
        <v>104</v>
      </c>
      <c r="F327" s="79">
        <v>104</v>
      </c>
      <c r="G327" s="79">
        <v>104</v>
      </c>
      <c r="H327" s="79">
        <v>104</v>
      </c>
      <c r="I327" s="79">
        <v>104</v>
      </c>
      <c r="J327" s="79">
        <v>104</v>
      </c>
      <c r="K327" s="79">
        <v>104</v>
      </c>
      <c r="L327" s="79">
        <v>104</v>
      </c>
      <c r="M327" s="79">
        <v>104</v>
      </c>
      <c r="N327" s="79">
        <v>104</v>
      </c>
      <c r="O327" s="79" t="s">
        <v>228</v>
      </c>
    </row>
    <row r="328" spans="1:15" x14ac:dyDescent="0.2">
      <c r="A328" s="79" t="s">
        <v>229</v>
      </c>
      <c r="B328" s="79" t="s">
        <v>515</v>
      </c>
      <c r="C328" s="79">
        <v>129</v>
      </c>
      <c r="D328" s="79">
        <v>129</v>
      </c>
      <c r="E328" s="79">
        <v>129</v>
      </c>
      <c r="F328" s="79">
        <v>129</v>
      </c>
      <c r="G328" s="79">
        <v>129</v>
      </c>
      <c r="H328" s="79">
        <v>129</v>
      </c>
      <c r="I328" s="79">
        <v>129</v>
      </c>
      <c r="J328" s="79">
        <v>129</v>
      </c>
      <c r="K328" s="79">
        <v>129</v>
      </c>
      <c r="L328" s="79">
        <v>129</v>
      </c>
      <c r="M328" s="79">
        <v>129</v>
      </c>
      <c r="N328" s="79">
        <v>129</v>
      </c>
      <c r="O328" s="79" t="s">
        <v>229</v>
      </c>
    </row>
    <row r="329" spans="1:15" x14ac:dyDescent="0.2">
      <c r="A329" s="79" t="s">
        <v>230</v>
      </c>
      <c r="B329" s="79" t="s">
        <v>516</v>
      </c>
      <c r="C329" s="79">
        <v>66</v>
      </c>
      <c r="D329" s="79">
        <v>66</v>
      </c>
      <c r="E329" s="79">
        <v>66</v>
      </c>
      <c r="F329" s="79">
        <v>66</v>
      </c>
      <c r="G329" s="79">
        <v>66</v>
      </c>
      <c r="H329" s="79">
        <v>66</v>
      </c>
      <c r="I329" s="79">
        <v>66</v>
      </c>
      <c r="J329" s="79">
        <v>66</v>
      </c>
      <c r="K329" s="79">
        <v>66</v>
      </c>
      <c r="L329" s="79">
        <v>66</v>
      </c>
      <c r="M329" s="79">
        <v>66</v>
      </c>
      <c r="N329" s="79">
        <v>66</v>
      </c>
      <c r="O329" s="79" t="s">
        <v>230</v>
      </c>
    </row>
    <row r="330" spans="1:15" x14ac:dyDescent="0.2">
      <c r="A330" s="79" t="s">
        <v>231</v>
      </c>
      <c r="B330" s="79" t="s">
        <v>434</v>
      </c>
      <c r="C330" s="79">
        <v>66</v>
      </c>
      <c r="D330" s="79">
        <v>66</v>
      </c>
      <c r="E330" s="79">
        <v>66</v>
      </c>
      <c r="F330" s="79">
        <v>66</v>
      </c>
      <c r="G330" s="79">
        <v>66</v>
      </c>
      <c r="H330" s="79">
        <v>66</v>
      </c>
      <c r="I330" s="79">
        <v>66</v>
      </c>
      <c r="J330" s="79">
        <v>66</v>
      </c>
      <c r="K330" s="79">
        <v>66</v>
      </c>
      <c r="L330" s="79">
        <v>66</v>
      </c>
      <c r="M330" s="79">
        <v>66</v>
      </c>
      <c r="N330" s="79">
        <v>66</v>
      </c>
      <c r="O330" s="79" t="s">
        <v>231</v>
      </c>
    </row>
    <row r="331" spans="1:15" x14ac:dyDescent="0.2">
      <c r="A331" s="78" t="s">
        <v>640</v>
      </c>
      <c r="B331" s="78" t="s">
        <v>559</v>
      </c>
      <c r="C331" s="78">
        <v>102</v>
      </c>
      <c r="D331" s="78">
        <v>102</v>
      </c>
      <c r="E331" s="78">
        <v>102</v>
      </c>
      <c r="F331" s="78">
        <v>102</v>
      </c>
      <c r="G331" s="78">
        <v>102</v>
      </c>
      <c r="H331" s="78">
        <v>102</v>
      </c>
      <c r="I331" s="78">
        <v>102</v>
      </c>
      <c r="J331" s="78">
        <v>102</v>
      </c>
      <c r="K331" s="78">
        <v>102</v>
      </c>
      <c r="L331" s="78">
        <v>102</v>
      </c>
      <c r="M331" s="78">
        <v>102</v>
      </c>
      <c r="N331" s="78">
        <v>102</v>
      </c>
      <c r="O331" s="78" t="s">
        <v>640</v>
      </c>
    </row>
    <row r="332" spans="1:15" x14ac:dyDescent="0.2">
      <c r="A332" s="78" t="s">
        <v>725</v>
      </c>
      <c r="B332" s="78" t="s">
        <v>655</v>
      </c>
      <c r="C332" s="78">
        <v>49</v>
      </c>
      <c r="D332" s="78">
        <v>49</v>
      </c>
      <c r="E332" s="78">
        <v>49</v>
      </c>
      <c r="F332" s="78">
        <v>49</v>
      </c>
      <c r="G332" s="78">
        <v>49</v>
      </c>
      <c r="H332" s="78">
        <v>49</v>
      </c>
      <c r="I332" s="78">
        <v>49</v>
      </c>
      <c r="J332" s="78">
        <v>49</v>
      </c>
      <c r="K332" s="78">
        <v>49</v>
      </c>
      <c r="L332" s="78">
        <v>49</v>
      </c>
      <c r="M332" s="78">
        <v>49</v>
      </c>
      <c r="N332" s="78">
        <v>49</v>
      </c>
      <c r="O332" s="78" t="s">
        <v>725</v>
      </c>
    </row>
    <row r="333" spans="1:15" x14ac:dyDescent="0.2">
      <c r="A333" s="79" t="s">
        <v>232</v>
      </c>
      <c r="B333" s="79" t="s">
        <v>517</v>
      </c>
      <c r="C333" s="79">
        <v>55</v>
      </c>
      <c r="D333" s="79">
        <v>55</v>
      </c>
      <c r="E333" s="79">
        <v>55</v>
      </c>
      <c r="F333" s="79">
        <v>55</v>
      </c>
      <c r="G333" s="79">
        <v>55</v>
      </c>
      <c r="H333" s="79">
        <v>55</v>
      </c>
      <c r="I333" s="79">
        <v>55</v>
      </c>
      <c r="J333" s="79">
        <v>55</v>
      </c>
      <c r="K333" s="79">
        <v>55</v>
      </c>
      <c r="L333" s="79">
        <v>55</v>
      </c>
      <c r="M333" s="79">
        <v>55</v>
      </c>
      <c r="N333" s="79">
        <v>55</v>
      </c>
      <c r="O333" s="79" t="s">
        <v>232</v>
      </c>
    </row>
    <row r="334" spans="1:15" x14ac:dyDescent="0.2">
      <c r="A334" s="79" t="s">
        <v>233</v>
      </c>
      <c r="B334" s="79" t="s">
        <v>518</v>
      </c>
      <c r="C334" s="79">
        <v>55</v>
      </c>
      <c r="D334" s="79">
        <v>55</v>
      </c>
      <c r="E334" s="79">
        <v>55</v>
      </c>
      <c r="F334" s="79">
        <v>55</v>
      </c>
      <c r="G334" s="79">
        <v>55</v>
      </c>
      <c r="H334" s="79">
        <v>55</v>
      </c>
      <c r="I334" s="79">
        <v>55</v>
      </c>
      <c r="J334" s="79">
        <v>55</v>
      </c>
      <c r="K334" s="79">
        <v>55</v>
      </c>
      <c r="L334" s="79">
        <v>55</v>
      </c>
      <c r="M334" s="79">
        <v>55</v>
      </c>
      <c r="N334" s="79">
        <v>55</v>
      </c>
      <c r="O334" s="79" t="s">
        <v>233</v>
      </c>
    </row>
    <row r="335" spans="1:15" x14ac:dyDescent="0.2">
      <c r="A335" s="78" t="s">
        <v>689</v>
      </c>
      <c r="B335" s="78" t="s">
        <v>600</v>
      </c>
      <c r="C335" s="78">
        <v>61</v>
      </c>
      <c r="D335" s="78">
        <v>61</v>
      </c>
      <c r="E335" s="78">
        <v>61</v>
      </c>
      <c r="F335" s="78">
        <v>61</v>
      </c>
      <c r="G335" s="78">
        <v>61</v>
      </c>
      <c r="H335" s="78">
        <v>61</v>
      </c>
      <c r="I335" s="78">
        <v>61</v>
      </c>
      <c r="J335" s="78">
        <v>61</v>
      </c>
      <c r="K335" s="78">
        <v>61</v>
      </c>
      <c r="L335" s="78">
        <v>61</v>
      </c>
      <c r="M335" s="78">
        <v>61</v>
      </c>
      <c r="N335" s="78">
        <v>61</v>
      </c>
      <c r="O335" s="78" t="s">
        <v>689</v>
      </c>
    </row>
    <row r="336" spans="1:15" x14ac:dyDescent="0.2">
      <c r="A336" s="79" t="s">
        <v>234</v>
      </c>
      <c r="B336" s="79" t="s">
        <v>519</v>
      </c>
      <c r="C336" s="79">
        <v>121</v>
      </c>
      <c r="D336" s="79">
        <v>121</v>
      </c>
      <c r="E336" s="79">
        <v>121</v>
      </c>
      <c r="F336" s="79">
        <v>121</v>
      </c>
      <c r="G336" s="79">
        <v>121</v>
      </c>
      <c r="H336" s="79">
        <v>121</v>
      </c>
      <c r="I336" s="79">
        <v>121</v>
      </c>
      <c r="J336" s="79">
        <v>121</v>
      </c>
      <c r="K336" s="79">
        <v>121</v>
      </c>
      <c r="L336" s="79">
        <v>121</v>
      </c>
      <c r="M336" s="79">
        <v>121</v>
      </c>
      <c r="N336" s="79">
        <v>121</v>
      </c>
      <c r="O336" s="79" t="s">
        <v>234</v>
      </c>
    </row>
    <row r="337" spans="1:15" x14ac:dyDescent="0.2">
      <c r="A337" s="79" t="s">
        <v>235</v>
      </c>
      <c r="B337" s="79" t="s">
        <v>520</v>
      </c>
      <c r="C337" s="79">
        <v>60</v>
      </c>
      <c r="D337" s="79">
        <v>60</v>
      </c>
      <c r="E337" s="79">
        <v>60</v>
      </c>
      <c r="F337" s="79">
        <v>60</v>
      </c>
      <c r="G337" s="79">
        <v>60</v>
      </c>
      <c r="H337" s="79">
        <v>60</v>
      </c>
      <c r="I337" s="79">
        <v>60</v>
      </c>
      <c r="J337" s="79">
        <v>60</v>
      </c>
      <c r="K337" s="79">
        <v>60</v>
      </c>
      <c r="L337" s="79">
        <v>60</v>
      </c>
      <c r="M337" s="79">
        <v>60</v>
      </c>
      <c r="N337" s="79">
        <v>60</v>
      </c>
      <c r="O337" s="79" t="s">
        <v>235</v>
      </c>
    </row>
    <row r="338" spans="1:15" x14ac:dyDescent="0.2">
      <c r="A338" s="79" t="s">
        <v>236</v>
      </c>
      <c r="B338" s="79" t="s">
        <v>435</v>
      </c>
      <c r="C338" s="79">
        <v>56</v>
      </c>
      <c r="D338" s="79">
        <v>56</v>
      </c>
      <c r="E338" s="79">
        <v>56</v>
      </c>
      <c r="F338" s="79">
        <v>56</v>
      </c>
      <c r="G338" s="79">
        <v>56</v>
      </c>
      <c r="H338" s="79">
        <v>56</v>
      </c>
      <c r="I338" s="79">
        <v>56</v>
      </c>
      <c r="J338" s="79">
        <v>56</v>
      </c>
      <c r="K338" s="79">
        <v>56</v>
      </c>
      <c r="L338" s="79">
        <v>56</v>
      </c>
      <c r="M338" s="79">
        <v>56</v>
      </c>
      <c r="N338" s="79">
        <v>56</v>
      </c>
      <c r="O338" s="79" t="s">
        <v>236</v>
      </c>
    </row>
    <row r="339" spans="1:15" x14ac:dyDescent="0.2">
      <c r="A339" s="78" t="s">
        <v>712</v>
      </c>
      <c r="B339" s="78" t="s">
        <v>571</v>
      </c>
      <c r="C339" s="78">
        <v>66</v>
      </c>
      <c r="D339" s="78">
        <v>66</v>
      </c>
      <c r="E339" s="78">
        <v>66</v>
      </c>
      <c r="F339" s="78">
        <v>66</v>
      </c>
      <c r="G339" s="78">
        <v>66</v>
      </c>
      <c r="H339" s="78">
        <v>66</v>
      </c>
      <c r="I339" s="78">
        <v>66</v>
      </c>
      <c r="J339" s="78">
        <v>66</v>
      </c>
      <c r="K339" s="78">
        <v>66</v>
      </c>
      <c r="L339" s="78">
        <v>66</v>
      </c>
      <c r="M339" s="78">
        <v>66</v>
      </c>
      <c r="N339" s="78">
        <v>66</v>
      </c>
      <c r="O339" s="78" t="s">
        <v>712</v>
      </c>
    </row>
    <row r="340" spans="1:15" x14ac:dyDescent="0.2">
      <c r="A340" s="79" t="s">
        <v>237</v>
      </c>
      <c r="B340" s="79" t="s">
        <v>521</v>
      </c>
      <c r="C340" s="79">
        <v>95</v>
      </c>
      <c r="D340" s="79">
        <v>95</v>
      </c>
      <c r="E340" s="79">
        <v>95</v>
      </c>
      <c r="F340" s="79">
        <v>95</v>
      </c>
      <c r="G340" s="79">
        <v>95</v>
      </c>
      <c r="H340" s="79">
        <v>95</v>
      </c>
      <c r="I340" s="79">
        <v>95</v>
      </c>
      <c r="J340" s="79">
        <v>95</v>
      </c>
      <c r="K340" s="79">
        <v>95</v>
      </c>
      <c r="L340" s="79">
        <v>95</v>
      </c>
      <c r="M340" s="79">
        <v>95</v>
      </c>
      <c r="N340" s="79">
        <v>95</v>
      </c>
      <c r="O340" s="79" t="s">
        <v>237</v>
      </c>
    </row>
    <row r="341" spans="1:15" x14ac:dyDescent="0.2">
      <c r="A341" s="79" t="s">
        <v>238</v>
      </c>
      <c r="B341" s="79" t="s">
        <v>522</v>
      </c>
      <c r="C341" s="79">
        <v>96</v>
      </c>
      <c r="D341" s="79">
        <v>96</v>
      </c>
      <c r="E341" s="79">
        <v>96</v>
      </c>
      <c r="F341" s="79">
        <v>96</v>
      </c>
      <c r="G341" s="79">
        <v>96</v>
      </c>
      <c r="H341" s="79">
        <v>96</v>
      </c>
      <c r="I341" s="79">
        <v>96</v>
      </c>
      <c r="J341" s="79">
        <v>96</v>
      </c>
      <c r="K341" s="79">
        <v>96</v>
      </c>
      <c r="L341" s="79">
        <v>96</v>
      </c>
      <c r="M341" s="79">
        <v>96</v>
      </c>
      <c r="N341" s="79">
        <v>96</v>
      </c>
      <c r="O341" s="79" t="s">
        <v>238</v>
      </c>
    </row>
    <row r="342" spans="1:15" x14ac:dyDescent="0.2">
      <c r="A342" s="78" t="s">
        <v>840</v>
      </c>
      <c r="B342" s="78" t="s">
        <v>841</v>
      </c>
      <c r="C342" s="78">
        <v>55</v>
      </c>
      <c r="D342" s="78">
        <v>55</v>
      </c>
      <c r="E342" s="78">
        <v>55</v>
      </c>
      <c r="F342" s="78">
        <v>55</v>
      </c>
      <c r="G342" s="78">
        <v>55</v>
      </c>
      <c r="H342" s="78">
        <v>55</v>
      </c>
      <c r="I342" s="78">
        <v>55</v>
      </c>
      <c r="J342" s="78">
        <v>55</v>
      </c>
      <c r="K342" s="78">
        <v>55</v>
      </c>
      <c r="L342" s="78">
        <v>55</v>
      </c>
      <c r="M342" s="78">
        <v>55</v>
      </c>
      <c r="N342" s="78">
        <v>55</v>
      </c>
      <c r="O342" s="78" t="s">
        <v>840</v>
      </c>
    </row>
    <row r="343" spans="1:15" x14ac:dyDescent="0.2">
      <c r="A343" s="79" t="s">
        <v>239</v>
      </c>
      <c r="B343" s="79" t="s">
        <v>523</v>
      </c>
      <c r="C343" s="79">
        <v>69</v>
      </c>
      <c r="D343" s="79">
        <v>69</v>
      </c>
      <c r="E343" s="79">
        <v>69</v>
      </c>
      <c r="F343" s="79">
        <v>69</v>
      </c>
      <c r="G343" s="79">
        <v>69</v>
      </c>
      <c r="H343" s="79">
        <v>69</v>
      </c>
      <c r="I343" s="79">
        <v>69</v>
      </c>
      <c r="J343" s="79">
        <v>69</v>
      </c>
      <c r="K343" s="79">
        <v>69</v>
      </c>
      <c r="L343" s="79">
        <v>69</v>
      </c>
      <c r="M343" s="79">
        <v>69</v>
      </c>
      <c r="N343" s="79">
        <v>69</v>
      </c>
      <c r="O343" s="79" t="s">
        <v>239</v>
      </c>
    </row>
    <row r="344" spans="1:15" x14ac:dyDescent="0.2">
      <c r="A344" s="79" t="s">
        <v>240</v>
      </c>
      <c r="B344" s="79" t="s">
        <v>524</v>
      </c>
      <c r="C344" s="79">
        <v>112</v>
      </c>
      <c r="D344" s="79">
        <v>112</v>
      </c>
      <c r="E344" s="79">
        <v>112</v>
      </c>
      <c r="F344" s="79">
        <v>112</v>
      </c>
      <c r="G344" s="79">
        <v>112</v>
      </c>
      <c r="H344" s="79">
        <v>112</v>
      </c>
      <c r="I344" s="79">
        <v>112</v>
      </c>
      <c r="J344" s="79">
        <v>112</v>
      </c>
      <c r="K344" s="79">
        <v>112</v>
      </c>
      <c r="L344" s="79">
        <v>112</v>
      </c>
      <c r="M344" s="79">
        <v>112</v>
      </c>
      <c r="N344" s="79">
        <v>112</v>
      </c>
      <c r="O344" s="79" t="s">
        <v>240</v>
      </c>
    </row>
    <row r="345" spans="1:15" x14ac:dyDescent="0.2">
      <c r="A345" s="79" t="s">
        <v>241</v>
      </c>
      <c r="B345" s="79" t="s">
        <v>525</v>
      </c>
      <c r="C345" s="79">
        <v>55</v>
      </c>
      <c r="D345" s="79">
        <v>55</v>
      </c>
      <c r="E345" s="79">
        <v>55</v>
      </c>
      <c r="F345" s="79">
        <v>55</v>
      </c>
      <c r="G345" s="79">
        <v>55</v>
      </c>
      <c r="H345" s="79">
        <v>55</v>
      </c>
      <c r="I345" s="79">
        <v>55</v>
      </c>
      <c r="J345" s="79">
        <v>55</v>
      </c>
      <c r="K345" s="79">
        <v>55</v>
      </c>
      <c r="L345" s="79">
        <v>55</v>
      </c>
      <c r="M345" s="79">
        <v>55</v>
      </c>
      <c r="N345" s="79">
        <v>55</v>
      </c>
      <c r="O345" s="79" t="s">
        <v>241</v>
      </c>
    </row>
    <row r="346" spans="1:15" x14ac:dyDescent="0.2">
      <c r="A346" s="78" t="s">
        <v>678</v>
      </c>
      <c r="B346" s="78" t="s">
        <v>588</v>
      </c>
      <c r="C346" s="78">
        <v>55</v>
      </c>
      <c r="D346" s="78">
        <v>55</v>
      </c>
      <c r="E346" s="78">
        <v>55</v>
      </c>
      <c r="F346" s="78">
        <v>55</v>
      </c>
      <c r="G346" s="78">
        <v>55</v>
      </c>
      <c r="H346" s="78">
        <v>55</v>
      </c>
      <c r="I346" s="78">
        <v>55</v>
      </c>
      <c r="J346" s="78">
        <v>55</v>
      </c>
      <c r="K346" s="78">
        <v>55</v>
      </c>
      <c r="L346" s="78">
        <v>55</v>
      </c>
      <c r="M346" s="78">
        <v>55</v>
      </c>
      <c r="N346" s="78">
        <v>55</v>
      </c>
      <c r="O346" s="78" t="s">
        <v>678</v>
      </c>
    </row>
    <row r="347" spans="1:15" x14ac:dyDescent="0.2">
      <c r="A347" s="79" t="s">
        <v>242</v>
      </c>
      <c r="B347" s="79" t="s">
        <v>526</v>
      </c>
      <c r="C347" s="79">
        <v>121</v>
      </c>
      <c r="D347" s="79">
        <v>121</v>
      </c>
      <c r="E347" s="79">
        <v>121</v>
      </c>
      <c r="F347" s="79">
        <v>121</v>
      </c>
      <c r="G347" s="79">
        <v>121</v>
      </c>
      <c r="H347" s="79">
        <v>121</v>
      </c>
      <c r="I347" s="79">
        <v>121</v>
      </c>
      <c r="J347" s="79">
        <v>121</v>
      </c>
      <c r="K347" s="79">
        <v>121</v>
      </c>
      <c r="L347" s="79">
        <v>121</v>
      </c>
      <c r="M347" s="79">
        <v>121</v>
      </c>
      <c r="N347" s="79">
        <v>121</v>
      </c>
      <c r="O347" s="79" t="s">
        <v>242</v>
      </c>
    </row>
    <row r="348" spans="1:15" x14ac:dyDescent="0.2">
      <c r="A348" s="79" t="s">
        <v>269</v>
      </c>
      <c r="B348" s="79" t="s">
        <v>436</v>
      </c>
      <c r="C348" s="79">
        <v>146</v>
      </c>
      <c r="D348" s="79">
        <v>146</v>
      </c>
      <c r="E348" s="79">
        <v>146</v>
      </c>
      <c r="F348" s="79">
        <v>146</v>
      </c>
      <c r="G348" s="79">
        <v>146</v>
      </c>
      <c r="H348" s="79">
        <v>146</v>
      </c>
      <c r="I348" s="79">
        <v>146</v>
      </c>
      <c r="J348" s="79">
        <v>146</v>
      </c>
      <c r="K348" s="79">
        <v>146</v>
      </c>
      <c r="L348" s="79">
        <v>146</v>
      </c>
      <c r="M348" s="79">
        <v>146</v>
      </c>
      <c r="N348" s="79">
        <v>146</v>
      </c>
      <c r="O348" s="79" t="s">
        <v>269</v>
      </c>
    </row>
    <row r="349" spans="1:15" x14ac:dyDescent="0.2">
      <c r="A349" s="79" t="s">
        <v>243</v>
      </c>
      <c r="B349" s="79" t="s">
        <v>437</v>
      </c>
      <c r="C349" s="79">
        <v>61</v>
      </c>
      <c r="D349" s="79">
        <v>61</v>
      </c>
      <c r="E349" s="79">
        <v>61</v>
      </c>
      <c r="F349" s="79">
        <v>61</v>
      </c>
      <c r="G349" s="79">
        <v>61</v>
      </c>
      <c r="H349" s="79">
        <v>61</v>
      </c>
      <c r="I349" s="79">
        <v>61</v>
      </c>
      <c r="J349" s="79">
        <v>61</v>
      </c>
      <c r="K349" s="79">
        <v>61</v>
      </c>
      <c r="L349" s="79">
        <v>61</v>
      </c>
      <c r="M349" s="79">
        <v>61</v>
      </c>
      <c r="N349" s="79">
        <v>61</v>
      </c>
      <c r="O349" s="79" t="s">
        <v>243</v>
      </c>
    </row>
    <row r="350" spans="1:15" x14ac:dyDescent="0.2">
      <c r="A350" s="79" t="s">
        <v>244</v>
      </c>
      <c r="B350" s="79" t="s">
        <v>527</v>
      </c>
      <c r="C350" s="79">
        <v>97</v>
      </c>
      <c r="D350" s="79">
        <v>97</v>
      </c>
      <c r="E350" s="79">
        <v>97</v>
      </c>
      <c r="F350" s="79">
        <v>97</v>
      </c>
      <c r="G350" s="79">
        <v>97</v>
      </c>
      <c r="H350" s="79">
        <v>97</v>
      </c>
      <c r="I350" s="79">
        <v>97</v>
      </c>
      <c r="J350" s="79">
        <v>97</v>
      </c>
      <c r="K350" s="79">
        <v>97</v>
      </c>
      <c r="L350" s="79">
        <v>97</v>
      </c>
      <c r="M350" s="79">
        <v>97</v>
      </c>
      <c r="N350" s="79">
        <v>97</v>
      </c>
      <c r="O350" s="79" t="s">
        <v>244</v>
      </c>
    </row>
    <row r="351" spans="1:15" x14ac:dyDescent="0.2">
      <c r="A351" s="78" t="s">
        <v>688</v>
      </c>
      <c r="B351" s="78" t="s">
        <v>599</v>
      </c>
      <c r="C351" s="78">
        <v>56</v>
      </c>
      <c r="D351" s="78">
        <v>56</v>
      </c>
      <c r="E351" s="78">
        <v>56</v>
      </c>
      <c r="F351" s="78">
        <v>56</v>
      </c>
      <c r="G351" s="78">
        <v>56</v>
      </c>
      <c r="H351" s="78">
        <v>56</v>
      </c>
      <c r="I351" s="78">
        <v>56</v>
      </c>
      <c r="J351" s="78">
        <v>56</v>
      </c>
      <c r="K351" s="78">
        <v>56</v>
      </c>
      <c r="L351" s="78">
        <v>56</v>
      </c>
      <c r="M351" s="78">
        <v>56</v>
      </c>
      <c r="N351" s="78">
        <v>56</v>
      </c>
      <c r="O351" s="78" t="s">
        <v>688</v>
      </c>
    </row>
    <row r="352" spans="1:15" x14ac:dyDescent="0.2">
      <c r="A352" s="78" t="s">
        <v>767</v>
      </c>
      <c r="B352" s="78" t="s">
        <v>768</v>
      </c>
      <c r="C352" s="78">
        <v>174</v>
      </c>
      <c r="D352" s="78">
        <v>174</v>
      </c>
      <c r="E352" s="78">
        <v>174</v>
      </c>
      <c r="F352" s="78">
        <v>174</v>
      </c>
      <c r="G352" s="78">
        <v>174</v>
      </c>
      <c r="H352" s="78">
        <v>174</v>
      </c>
      <c r="I352" s="78">
        <v>174</v>
      </c>
      <c r="J352" s="78">
        <v>174</v>
      </c>
      <c r="K352" s="78">
        <v>174</v>
      </c>
      <c r="L352" s="78">
        <v>174</v>
      </c>
      <c r="M352" s="78">
        <v>174</v>
      </c>
      <c r="N352" s="78">
        <v>174</v>
      </c>
      <c r="O352" s="78" t="s">
        <v>767</v>
      </c>
    </row>
    <row r="353" spans="1:15" x14ac:dyDescent="0.2">
      <c r="A353" s="79" t="s">
        <v>245</v>
      </c>
      <c r="B353" s="79" t="s">
        <v>528</v>
      </c>
      <c r="C353" s="79">
        <v>55</v>
      </c>
      <c r="D353" s="79">
        <v>55</v>
      </c>
      <c r="E353" s="79">
        <v>55</v>
      </c>
      <c r="F353" s="79">
        <v>55</v>
      </c>
      <c r="G353" s="79">
        <v>55</v>
      </c>
      <c r="H353" s="79">
        <v>55</v>
      </c>
      <c r="I353" s="79">
        <v>55</v>
      </c>
      <c r="J353" s="79">
        <v>55</v>
      </c>
      <c r="K353" s="79">
        <v>55</v>
      </c>
      <c r="L353" s="79">
        <v>55</v>
      </c>
      <c r="M353" s="79">
        <v>55</v>
      </c>
      <c r="N353" s="79">
        <v>55</v>
      </c>
      <c r="O353" s="79" t="s">
        <v>245</v>
      </c>
    </row>
    <row r="354" spans="1:15" x14ac:dyDescent="0.2">
      <c r="A354" s="79" t="s">
        <v>246</v>
      </c>
      <c r="B354" s="79" t="s">
        <v>438</v>
      </c>
      <c r="C354" s="79">
        <v>56</v>
      </c>
      <c r="D354" s="79">
        <v>56</v>
      </c>
      <c r="E354" s="79">
        <v>56</v>
      </c>
      <c r="F354" s="79">
        <v>56</v>
      </c>
      <c r="G354" s="79">
        <v>56</v>
      </c>
      <c r="H354" s="79">
        <v>56</v>
      </c>
      <c r="I354" s="79">
        <v>56</v>
      </c>
      <c r="J354" s="79">
        <v>56</v>
      </c>
      <c r="K354" s="79">
        <v>56</v>
      </c>
      <c r="L354" s="79">
        <v>56</v>
      </c>
      <c r="M354" s="79">
        <v>56</v>
      </c>
      <c r="N354" s="79">
        <v>56</v>
      </c>
      <c r="O354" s="79" t="s">
        <v>246</v>
      </c>
    </row>
    <row r="355" spans="1:15" x14ac:dyDescent="0.2">
      <c r="A355" s="79" t="s">
        <v>247</v>
      </c>
      <c r="B355" s="79" t="s">
        <v>811</v>
      </c>
      <c r="C355" s="79">
        <v>65</v>
      </c>
      <c r="D355" s="79">
        <v>65</v>
      </c>
      <c r="E355" s="79">
        <v>65</v>
      </c>
      <c r="F355" s="79">
        <v>65</v>
      </c>
      <c r="G355" s="79">
        <v>65</v>
      </c>
      <c r="H355" s="79">
        <v>65</v>
      </c>
      <c r="I355" s="79">
        <v>65</v>
      </c>
      <c r="J355" s="79">
        <v>65</v>
      </c>
      <c r="K355" s="79">
        <v>65</v>
      </c>
      <c r="L355" s="79">
        <v>65</v>
      </c>
      <c r="M355" s="79">
        <v>65</v>
      </c>
      <c r="N355" s="79">
        <v>65</v>
      </c>
      <c r="O355" s="79" t="s">
        <v>247</v>
      </c>
    </row>
    <row r="356" spans="1:15" x14ac:dyDescent="0.2">
      <c r="A356" s="78" t="s">
        <v>644</v>
      </c>
      <c r="B356" s="78" t="s">
        <v>603</v>
      </c>
      <c r="C356" s="78">
        <v>55</v>
      </c>
      <c r="D356" s="78">
        <v>55</v>
      </c>
      <c r="E356" s="78">
        <v>55</v>
      </c>
      <c r="F356" s="78">
        <v>55</v>
      </c>
      <c r="G356" s="78">
        <v>55</v>
      </c>
      <c r="H356" s="78">
        <v>55</v>
      </c>
      <c r="I356" s="78">
        <v>55</v>
      </c>
      <c r="J356" s="78">
        <v>55</v>
      </c>
      <c r="K356" s="78">
        <v>55</v>
      </c>
      <c r="L356" s="78">
        <v>55</v>
      </c>
      <c r="M356" s="78">
        <v>55</v>
      </c>
      <c r="N356" s="78">
        <v>55</v>
      </c>
      <c r="O356" s="78" t="s">
        <v>644</v>
      </c>
    </row>
    <row r="357" spans="1:15" x14ac:dyDescent="0.2">
      <c r="A357" s="79" t="s">
        <v>248</v>
      </c>
      <c r="B357" s="79" t="s">
        <v>439</v>
      </c>
      <c r="C357" s="79">
        <v>55</v>
      </c>
      <c r="D357" s="79">
        <v>55</v>
      </c>
      <c r="E357" s="79">
        <v>55</v>
      </c>
      <c r="F357" s="79">
        <v>55</v>
      </c>
      <c r="G357" s="79">
        <v>55</v>
      </c>
      <c r="H357" s="79">
        <v>55</v>
      </c>
      <c r="I357" s="79">
        <v>55</v>
      </c>
      <c r="J357" s="79">
        <v>55</v>
      </c>
      <c r="K357" s="79">
        <v>55</v>
      </c>
      <c r="L357" s="79">
        <v>55</v>
      </c>
      <c r="M357" s="79">
        <v>55</v>
      </c>
      <c r="N357" s="79">
        <v>55</v>
      </c>
      <c r="O357" s="79" t="s">
        <v>248</v>
      </c>
    </row>
    <row r="358" spans="1:15" x14ac:dyDescent="0.2">
      <c r="A358" s="79" t="s">
        <v>249</v>
      </c>
      <c r="B358" s="79" t="s">
        <v>440</v>
      </c>
      <c r="C358" s="79">
        <v>61</v>
      </c>
      <c r="D358" s="79">
        <v>61</v>
      </c>
      <c r="E358" s="79">
        <v>61</v>
      </c>
      <c r="F358" s="79">
        <v>61</v>
      </c>
      <c r="G358" s="79">
        <v>61</v>
      </c>
      <c r="H358" s="79">
        <v>61</v>
      </c>
      <c r="I358" s="79">
        <v>61</v>
      </c>
      <c r="J358" s="79">
        <v>61</v>
      </c>
      <c r="K358" s="79">
        <v>61</v>
      </c>
      <c r="L358" s="79">
        <v>61</v>
      </c>
      <c r="M358" s="79">
        <v>61</v>
      </c>
      <c r="N358" s="79">
        <v>61</v>
      </c>
      <c r="O358" s="79" t="s">
        <v>249</v>
      </c>
    </row>
    <row r="359" spans="1:15" x14ac:dyDescent="0.2">
      <c r="A359" s="79" t="s">
        <v>250</v>
      </c>
      <c r="B359" s="79" t="s">
        <v>441</v>
      </c>
      <c r="C359" s="79">
        <v>76</v>
      </c>
      <c r="D359" s="79">
        <v>76</v>
      </c>
      <c r="E359" s="79">
        <v>76</v>
      </c>
      <c r="F359" s="79">
        <v>76</v>
      </c>
      <c r="G359" s="79">
        <v>76</v>
      </c>
      <c r="H359" s="79">
        <v>76</v>
      </c>
      <c r="I359" s="79">
        <v>76</v>
      </c>
      <c r="J359" s="79">
        <v>76</v>
      </c>
      <c r="K359" s="79">
        <v>76</v>
      </c>
      <c r="L359" s="79">
        <v>76</v>
      </c>
      <c r="M359" s="79">
        <v>76</v>
      </c>
      <c r="N359" s="79">
        <v>76</v>
      </c>
      <c r="O359" s="79" t="s">
        <v>250</v>
      </c>
    </row>
    <row r="360" spans="1:15" x14ac:dyDescent="0.2">
      <c r="A360" s="79" t="s">
        <v>251</v>
      </c>
      <c r="B360" s="79" t="s">
        <v>442</v>
      </c>
      <c r="C360" s="79">
        <v>55</v>
      </c>
      <c r="D360" s="79">
        <v>55</v>
      </c>
      <c r="E360" s="79">
        <v>55</v>
      </c>
      <c r="F360" s="79">
        <v>55</v>
      </c>
      <c r="G360" s="79">
        <v>55</v>
      </c>
      <c r="H360" s="79">
        <v>55</v>
      </c>
      <c r="I360" s="79">
        <v>55</v>
      </c>
      <c r="J360" s="79">
        <v>55</v>
      </c>
      <c r="K360" s="79">
        <v>55</v>
      </c>
      <c r="L360" s="79">
        <v>55</v>
      </c>
      <c r="M360" s="79">
        <v>55</v>
      </c>
      <c r="N360" s="79">
        <v>55</v>
      </c>
      <c r="O360" s="79" t="s">
        <v>251</v>
      </c>
    </row>
    <row r="361" spans="1:15" x14ac:dyDescent="0.2">
      <c r="A361" s="79" t="s">
        <v>252</v>
      </c>
      <c r="B361" s="79" t="s">
        <v>529</v>
      </c>
      <c r="C361" s="79">
        <v>55</v>
      </c>
      <c r="D361" s="79">
        <v>55</v>
      </c>
      <c r="E361" s="79">
        <v>55</v>
      </c>
      <c r="F361" s="79">
        <v>55</v>
      </c>
      <c r="G361" s="79">
        <v>55</v>
      </c>
      <c r="H361" s="79">
        <v>55</v>
      </c>
      <c r="I361" s="79">
        <v>55</v>
      </c>
      <c r="J361" s="79">
        <v>55</v>
      </c>
      <c r="K361" s="79">
        <v>55</v>
      </c>
      <c r="L361" s="79">
        <v>55</v>
      </c>
      <c r="M361" s="79">
        <v>55</v>
      </c>
      <c r="N361" s="79">
        <v>55</v>
      </c>
      <c r="O361" s="79" t="s">
        <v>252</v>
      </c>
    </row>
    <row r="362" spans="1:15" x14ac:dyDescent="0.2">
      <c r="A362" s="79" t="s">
        <v>253</v>
      </c>
      <c r="B362" s="79" t="s">
        <v>443</v>
      </c>
      <c r="C362" s="79">
        <v>61</v>
      </c>
      <c r="D362" s="79">
        <v>61</v>
      </c>
      <c r="E362" s="79">
        <v>61</v>
      </c>
      <c r="F362" s="79">
        <v>61</v>
      </c>
      <c r="G362" s="79">
        <v>61</v>
      </c>
      <c r="H362" s="79">
        <v>61</v>
      </c>
      <c r="I362" s="79">
        <v>61</v>
      </c>
      <c r="J362" s="79">
        <v>61</v>
      </c>
      <c r="K362" s="79">
        <v>61</v>
      </c>
      <c r="L362" s="79">
        <v>61</v>
      </c>
      <c r="M362" s="79">
        <v>61</v>
      </c>
      <c r="N362" s="79">
        <v>61</v>
      </c>
      <c r="O362" s="79" t="s">
        <v>253</v>
      </c>
    </row>
    <row r="363" spans="1:15" x14ac:dyDescent="0.2">
      <c r="A363" s="79" t="s">
        <v>254</v>
      </c>
      <c r="B363" s="79" t="s">
        <v>530</v>
      </c>
      <c r="C363" s="79">
        <v>107</v>
      </c>
      <c r="D363" s="79">
        <v>107</v>
      </c>
      <c r="E363" s="79">
        <v>107</v>
      </c>
      <c r="F363" s="79">
        <v>107</v>
      </c>
      <c r="G363" s="79">
        <v>107</v>
      </c>
      <c r="H363" s="79">
        <v>107</v>
      </c>
      <c r="I363" s="79">
        <v>107</v>
      </c>
      <c r="J363" s="79">
        <v>107</v>
      </c>
      <c r="K363" s="79">
        <v>107</v>
      </c>
      <c r="L363" s="79">
        <v>107</v>
      </c>
      <c r="M363" s="79">
        <v>107</v>
      </c>
      <c r="N363" s="79">
        <v>107</v>
      </c>
      <c r="O363" s="79" t="s">
        <v>254</v>
      </c>
    </row>
    <row r="364" spans="1:15" x14ac:dyDescent="0.2">
      <c r="A364" s="79" t="s">
        <v>255</v>
      </c>
      <c r="B364" s="79" t="s">
        <v>531</v>
      </c>
      <c r="C364" s="79">
        <v>129</v>
      </c>
      <c r="D364" s="79">
        <v>129</v>
      </c>
      <c r="E364" s="79">
        <v>129</v>
      </c>
      <c r="F364" s="79">
        <v>129</v>
      </c>
      <c r="G364" s="79">
        <v>129</v>
      </c>
      <c r="H364" s="79">
        <v>129</v>
      </c>
      <c r="I364" s="79">
        <v>129</v>
      </c>
      <c r="J364" s="79">
        <v>129</v>
      </c>
      <c r="K364" s="79">
        <v>129</v>
      </c>
      <c r="L364" s="79">
        <v>129</v>
      </c>
      <c r="M364" s="79">
        <v>129</v>
      </c>
      <c r="N364" s="79">
        <v>129</v>
      </c>
      <c r="O364" s="79" t="s">
        <v>255</v>
      </c>
    </row>
    <row r="365" spans="1:15" x14ac:dyDescent="0.2">
      <c r="A365" s="78" t="s">
        <v>658</v>
      </c>
      <c r="B365" s="78" t="s">
        <v>650</v>
      </c>
      <c r="C365" s="78">
        <v>152</v>
      </c>
      <c r="D365" s="78">
        <v>152</v>
      </c>
      <c r="E365" s="78">
        <v>152</v>
      </c>
      <c r="F365" s="78">
        <v>152</v>
      </c>
      <c r="G365" s="78">
        <v>152</v>
      </c>
      <c r="H365" s="78">
        <v>152</v>
      </c>
      <c r="I365" s="78">
        <v>152</v>
      </c>
      <c r="J365" s="78">
        <v>152</v>
      </c>
      <c r="K365" s="78">
        <v>152</v>
      </c>
      <c r="L365" s="78">
        <v>152</v>
      </c>
      <c r="M365" s="78">
        <v>152</v>
      </c>
      <c r="N365" s="78">
        <v>152</v>
      </c>
      <c r="O365" s="78" t="s">
        <v>658</v>
      </c>
    </row>
    <row r="366" spans="1:15" x14ac:dyDescent="0.2">
      <c r="A366" s="78" t="s">
        <v>550</v>
      </c>
      <c r="B366" s="78" t="s">
        <v>631</v>
      </c>
      <c r="C366" s="78">
        <v>61</v>
      </c>
      <c r="D366" s="78">
        <v>61</v>
      </c>
      <c r="E366" s="78">
        <v>61</v>
      </c>
      <c r="F366" s="78">
        <v>61</v>
      </c>
      <c r="G366" s="78">
        <v>61</v>
      </c>
      <c r="H366" s="78">
        <v>61</v>
      </c>
      <c r="I366" s="78">
        <v>61</v>
      </c>
      <c r="J366" s="78">
        <v>61</v>
      </c>
      <c r="K366" s="78">
        <v>61</v>
      </c>
      <c r="L366" s="78">
        <v>61</v>
      </c>
      <c r="M366" s="78">
        <v>61</v>
      </c>
      <c r="N366" s="78">
        <v>61</v>
      </c>
      <c r="O366" s="78" t="s">
        <v>550</v>
      </c>
    </row>
    <row r="367" spans="1:15" x14ac:dyDescent="0.2">
      <c r="A367" s="79" t="s">
        <v>256</v>
      </c>
      <c r="B367" s="79" t="s">
        <v>532</v>
      </c>
      <c r="C367" s="79">
        <v>256</v>
      </c>
      <c r="D367" s="79">
        <v>256</v>
      </c>
      <c r="E367" s="79">
        <v>256</v>
      </c>
      <c r="F367" s="79">
        <v>256</v>
      </c>
      <c r="G367" s="79">
        <v>256</v>
      </c>
      <c r="H367" s="79">
        <v>256</v>
      </c>
      <c r="I367" s="79">
        <v>256</v>
      </c>
      <c r="J367" s="79">
        <v>256</v>
      </c>
      <c r="K367" s="79">
        <v>256</v>
      </c>
      <c r="L367" s="79">
        <v>256</v>
      </c>
      <c r="M367" s="79">
        <v>256</v>
      </c>
      <c r="N367" s="79">
        <v>256</v>
      </c>
      <c r="O367" s="79" t="s">
        <v>256</v>
      </c>
    </row>
    <row r="368" spans="1:15" x14ac:dyDescent="0.2">
      <c r="A368" s="78" t="s">
        <v>846</v>
      </c>
      <c r="B368" s="78" t="s">
        <v>598</v>
      </c>
      <c r="C368" s="78">
        <v>66</v>
      </c>
      <c r="D368" s="78">
        <v>66</v>
      </c>
      <c r="E368" s="78">
        <v>66</v>
      </c>
      <c r="F368" s="78">
        <v>66</v>
      </c>
      <c r="G368" s="78">
        <v>66</v>
      </c>
      <c r="H368" s="78">
        <v>66</v>
      </c>
      <c r="I368" s="78">
        <v>66</v>
      </c>
      <c r="J368" s="78">
        <v>66</v>
      </c>
      <c r="K368" s="78">
        <v>66</v>
      </c>
      <c r="L368" s="78">
        <v>66</v>
      </c>
      <c r="M368" s="78">
        <v>66</v>
      </c>
      <c r="N368" s="78">
        <v>66</v>
      </c>
      <c r="O368" s="78" t="s">
        <v>846</v>
      </c>
    </row>
    <row r="369" spans="1:15" x14ac:dyDescent="0.2">
      <c r="A369" s="78" t="s">
        <v>724</v>
      </c>
      <c r="B369" s="78" t="s">
        <v>654</v>
      </c>
      <c r="C369" s="78">
        <v>49</v>
      </c>
      <c r="D369" s="78">
        <v>49</v>
      </c>
      <c r="E369" s="78">
        <v>49</v>
      </c>
      <c r="F369" s="78">
        <v>49</v>
      </c>
      <c r="G369" s="78">
        <v>49</v>
      </c>
      <c r="H369" s="78">
        <v>49</v>
      </c>
      <c r="I369" s="78">
        <v>49</v>
      </c>
      <c r="J369" s="78">
        <v>49</v>
      </c>
      <c r="K369" s="78">
        <v>49</v>
      </c>
      <c r="L369" s="78">
        <v>49</v>
      </c>
      <c r="M369" s="78">
        <v>49</v>
      </c>
      <c r="N369" s="78">
        <v>49</v>
      </c>
      <c r="O369" s="78" t="s">
        <v>724</v>
      </c>
    </row>
    <row r="370" spans="1:15" x14ac:dyDescent="0.2">
      <c r="A370" s="79" t="s">
        <v>257</v>
      </c>
      <c r="B370" s="79" t="s">
        <v>533</v>
      </c>
      <c r="C370" s="79">
        <v>82</v>
      </c>
      <c r="D370" s="79">
        <v>82</v>
      </c>
      <c r="E370" s="79">
        <v>82</v>
      </c>
      <c r="F370" s="79">
        <v>82</v>
      </c>
      <c r="G370" s="79">
        <v>82</v>
      </c>
      <c r="H370" s="79">
        <v>82</v>
      </c>
      <c r="I370" s="79">
        <v>82</v>
      </c>
      <c r="J370" s="79">
        <v>82</v>
      </c>
      <c r="K370" s="79">
        <v>82</v>
      </c>
      <c r="L370" s="79">
        <v>82</v>
      </c>
      <c r="M370" s="79">
        <v>82</v>
      </c>
      <c r="N370" s="79">
        <v>82</v>
      </c>
      <c r="O370" s="79" t="s">
        <v>257</v>
      </c>
    </row>
    <row r="371" spans="1:15" x14ac:dyDescent="0.2">
      <c r="A371" s="79" t="s">
        <v>258</v>
      </c>
      <c r="B371" s="79" t="s">
        <v>534</v>
      </c>
      <c r="C371" s="79">
        <v>55</v>
      </c>
      <c r="D371" s="79">
        <v>55</v>
      </c>
      <c r="E371" s="79">
        <v>55</v>
      </c>
      <c r="F371" s="79">
        <v>55</v>
      </c>
      <c r="G371" s="79">
        <v>55</v>
      </c>
      <c r="H371" s="79">
        <v>55</v>
      </c>
      <c r="I371" s="79">
        <v>55</v>
      </c>
      <c r="J371" s="79">
        <v>55</v>
      </c>
      <c r="K371" s="79">
        <v>55</v>
      </c>
      <c r="L371" s="79">
        <v>55</v>
      </c>
      <c r="M371" s="79">
        <v>55</v>
      </c>
      <c r="N371" s="79">
        <v>55</v>
      </c>
      <c r="O371" s="79" t="s">
        <v>258</v>
      </c>
    </row>
    <row r="372" spans="1:15" x14ac:dyDescent="0.2">
      <c r="A372" s="79" t="s">
        <v>259</v>
      </c>
      <c r="B372" s="79" t="s">
        <v>444</v>
      </c>
      <c r="C372" s="79">
        <v>125</v>
      </c>
      <c r="D372" s="79">
        <v>125</v>
      </c>
      <c r="E372" s="79">
        <v>125</v>
      </c>
      <c r="F372" s="79">
        <v>125</v>
      </c>
      <c r="G372" s="79">
        <v>125</v>
      </c>
      <c r="H372" s="79">
        <v>125</v>
      </c>
      <c r="I372" s="79">
        <v>125</v>
      </c>
      <c r="J372" s="79">
        <v>125</v>
      </c>
      <c r="K372" s="79">
        <v>125</v>
      </c>
      <c r="L372" s="79">
        <v>125</v>
      </c>
      <c r="M372" s="79">
        <v>125</v>
      </c>
      <c r="N372" s="79">
        <v>125</v>
      </c>
      <c r="O372" s="79" t="s">
        <v>259</v>
      </c>
    </row>
    <row r="373" spans="1:15" x14ac:dyDescent="0.2">
      <c r="A373" s="79" t="s">
        <v>260</v>
      </c>
      <c r="B373" s="79" t="s">
        <v>445</v>
      </c>
      <c r="C373" s="79">
        <v>134</v>
      </c>
      <c r="D373" s="79">
        <v>134</v>
      </c>
      <c r="E373" s="79">
        <v>134</v>
      </c>
      <c r="F373" s="79">
        <v>134</v>
      </c>
      <c r="G373" s="79">
        <v>134</v>
      </c>
      <c r="H373" s="79">
        <v>134</v>
      </c>
      <c r="I373" s="79">
        <v>134</v>
      </c>
      <c r="J373" s="79">
        <v>134</v>
      </c>
      <c r="K373" s="79">
        <v>134</v>
      </c>
      <c r="L373" s="79">
        <v>134</v>
      </c>
      <c r="M373" s="79">
        <v>134</v>
      </c>
      <c r="N373" s="79">
        <v>134</v>
      </c>
      <c r="O373" s="79" t="s">
        <v>260</v>
      </c>
    </row>
    <row r="374" spans="1:15" x14ac:dyDescent="0.2">
      <c r="A374" s="79" t="s">
        <v>261</v>
      </c>
      <c r="B374" s="79" t="s">
        <v>446</v>
      </c>
      <c r="C374" s="79">
        <v>110</v>
      </c>
      <c r="D374" s="79">
        <v>110</v>
      </c>
      <c r="E374" s="79">
        <v>110</v>
      </c>
      <c r="F374" s="79">
        <v>110</v>
      </c>
      <c r="G374" s="79">
        <v>110</v>
      </c>
      <c r="H374" s="79">
        <v>110</v>
      </c>
      <c r="I374" s="79">
        <v>110</v>
      </c>
      <c r="J374" s="79">
        <v>110</v>
      </c>
      <c r="K374" s="79">
        <v>110</v>
      </c>
      <c r="L374" s="79">
        <v>110</v>
      </c>
      <c r="M374" s="79">
        <v>110</v>
      </c>
      <c r="N374" s="79">
        <v>110</v>
      </c>
      <c r="O374" s="79" t="s">
        <v>261</v>
      </c>
    </row>
    <row r="375" spans="1:15" x14ac:dyDescent="0.2">
      <c r="A375" s="79" t="s">
        <v>262</v>
      </c>
      <c r="B375" s="79" t="s">
        <v>447</v>
      </c>
      <c r="C375" s="79">
        <v>109</v>
      </c>
      <c r="D375" s="79">
        <v>109</v>
      </c>
      <c r="E375" s="79">
        <v>109</v>
      </c>
      <c r="F375" s="79">
        <v>109</v>
      </c>
      <c r="G375" s="79">
        <v>109</v>
      </c>
      <c r="H375" s="79">
        <v>109</v>
      </c>
      <c r="I375" s="79">
        <v>109</v>
      </c>
      <c r="J375" s="79">
        <v>109</v>
      </c>
      <c r="K375" s="79">
        <v>109</v>
      </c>
      <c r="L375" s="79">
        <v>109</v>
      </c>
      <c r="M375" s="79">
        <v>109</v>
      </c>
      <c r="N375" s="79">
        <v>109</v>
      </c>
      <c r="O375" s="79" t="s">
        <v>262</v>
      </c>
    </row>
    <row r="376" spans="1:15" x14ac:dyDescent="0.2">
      <c r="A376" s="78" t="s">
        <v>669</v>
      </c>
      <c r="B376" s="78" t="s">
        <v>574</v>
      </c>
      <c r="C376" s="78">
        <v>55</v>
      </c>
      <c r="D376" s="78">
        <v>55</v>
      </c>
      <c r="E376" s="78">
        <v>55</v>
      </c>
      <c r="F376" s="78">
        <v>55</v>
      </c>
      <c r="G376" s="78">
        <v>55</v>
      </c>
      <c r="H376" s="78">
        <v>55</v>
      </c>
      <c r="I376" s="78">
        <v>55</v>
      </c>
      <c r="J376" s="78">
        <v>55</v>
      </c>
      <c r="K376" s="78">
        <v>55</v>
      </c>
      <c r="L376" s="78">
        <v>55</v>
      </c>
      <c r="M376" s="78">
        <v>55</v>
      </c>
      <c r="N376" s="78">
        <v>55</v>
      </c>
      <c r="O376" s="78" t="s">
        <v>669</v>
      </c>
    </row>
    <row r="377" spans="1:15" x14ac:dyDescent="0.2">
      <c r="A377" s="79" t="s">
        <v>263</v>
      </c>
      <c r="B377" s="79" t="s">
        <v>448</v>
      </c>
      <c r="C377" s="79">
        <v>156</v>
      </c>
      <c r="D377" s="79">
        <v>156</v>
      </c>
      <c r="E377" s="79">
        <v>156</v>
      </c>
      <c r="F377" s="79">
        <v>156</v>
      </c>
      <c r="G377" s="79">
        <v>156</v>
      </c>
      <c r="H377" s="79">
        <v>156</v>
      </c>
      <c r="I377" s="79">
        <v>156</v>
      </c>
      <c r="J377" s="79">
        <v>156</v>
      </c>
      <c r="K377" s="79">
        <v>156</v>
      </c>
      <c r="L377" s="79">
        <v>156</v>
      </c>
      <c r="M377" s="79">
        <v>156</v>
      </c>
      <c r="N377" s="79">
        <v>156</v>
      </c>
      <c r="O377" s="79" t="s">
        <v>263</v>
      </c>
    </row>
    <row r="378" spans="1:15" x14ac:dyDescent="0.2">
      <c r="A378" s="78" t="s">
        <v>822</v>
      </c>
      <c r="B378" s="78" t="s">
        <v>827</v>
      </c>
      <c r="C378" s="78">
        <v>90</v>
      </c>
      <c r="D378" s="78">
        <v>90</v>
      </c>
      <c r="E378" s="78">
        <v>90</v>
      </c>
      <c r="F378" s="78">
        <v>90</v>
      </c>
      <c r="G378" s="78">
        <v>90</v>
      </c>
      <c r="H378" s="78">
        <v>90</v>
      </c>
      <c r="I378" s="78">
        <v>90</v>
      </c>
      <c r="J378" s="78">
        <v>90</v>
      </c>
      <c r="K378" s="78">
        <v>90</v>
      </c>
      <c r="L378" s="78">
        <v>90</v>
      </c>
      <c r="M378" s="78">
        <v>90</v>
      </c>
      <c r="N378" s="78">
        <v>90</v>
      </c>
      <c r="O378" s="78" t="s">
        <v>822</v>
      </c>
    </row>
    <row r="379" spans="1:15" x14ac:dyDescent="0.2">
      <c r="A379" s="79" t="s">
        <v>264</v>
      </c>
      <c r="B379" s="79" t="s">
        <v>849</v>
      </c>
      <c r="C379" s="79">
        <v>120</v>
      </c>
      <c r="D379" s="79">
        <v>120</v>
      </c>
      <c r="E379" s="79">
        <v>120</v>
      </c>
      <c r="F379" s="79">
        <v>120</v>
      </c>
      <c r="G379" s="79">
        <v>120</v>
      </c>
      <c r="H379" s="79">
        <v>120</v>
      </c>
      <c r="I379" s="79">
        <v>120</v>
      </c>
      <c r="J379" s="79">
        <v>120</v>
      </c>
      <c r="K379" s="79">
        <v>120</v>
      </c>
      <c r="L379" s="79">
        <v>120</v>
      </c>
      <c r="M379" s="79">
        <v>120</v>
      </c>
      <c r="N379" s="79">
        <v>120</v>
      </c>
      <c r="O379" s="79" t="s">
        <v>264</v>
      </c>
    </row>
    <row r="380" spans="1:15" x14ac:dyDescent="0.2">
      <c r="A380" s="78" t="s">
        <v>820</v>
      </c>
      <c r="B380" s="78" t="s">
        <v>825</v>
      </c>
      <c r="C380" s="78">
        <v>124</v>
      </c>
      <c r="D380" s="78">
        <v>124</v>
      </c>
      <c r="E380" s="78">
        <v>124</v>
      </c>
      <c r="F380" s="78">
        <v>124</v>
      </c>
      <c r="G380" s="78">
        <v>124</v>
      </c>
      <c r="H380" s="78">
        <v>124</v>
      </c>
      <c r="I380" s="78">
        <v>124</v>
      </c>
      <c r="J380" s="78">
        <v>124</v>
      </c>
      <c r="K380" s="78">
        <v>124</v>
      </c>
      <c r="L380" s="78">
        <v>124</v>
      </c>
      <c r="M380" s="78">
        <v>124</v>
      </c>
      <c r="N380" s="78">
        <v>124</v>
      </c>
      <c r="O380" s="78" t="s">
        <v>820</v>
      </c>
    </row>
    <row r="381" spans="1:15" x14ac:dyDescent="0.2">
      <c r="A381" s="79" t="s">
        <v>265</v>
      </c>
      <c r="B381" s="79" t="s">
        <v>449</v>
      </c>
      <c r="C381" s="79">
        <v>121</v>
      </c>
      <c r="D381" s="79">
        <v>121</v>
      </c>
      <c r="E381" s="79">
        <v>121</v>
      </c>
      <c r="F381" s="79">
        <v>121</v>
      </c>
      <c r="G381" s="79">
        <v>121</v>
      </c>
      <c r="H381" s="79">
        <v>121</v>
      </c>
      <c r="I381" s="79">
        <v>121</v>
      </c>
      <c r="J381" s="79">
        <v>121</v>
      </c>
      <c r="K381" s="79">
        <v>121</v>
      </c>
      <c r="L381" s="79">
        <v>121</v>
      </c>
      <c r="M381" s="79">
        <v>121</v>
      </c>
      <c r="N381" s="79">
        <v>121</v>
      </c>
      <c r="O381" s="79" t="s">
        <v>265</v>
      </c>
    </row>
    <row r="382" spans="1:15" x14ac:dyDescent="0.2">
      <c r="A382" s="79" t="s">
        <v>266</v>
      </c>
      <c r="B382" s="79" t="s">
        <v>535</v>
      </c>
      <c r="C382" s="79">
        <v>88</v>
      </c>
      <c r="D382" s="79">
        <v>88</v>
      </c>
      <c r="E382" s="79">
        <v>88</v>
      </c>
      <c r="F382" s="79">
        <v>88</v>
      </c>
      <c r="G382" s="79">
        <v>88</v>
      </c>
      <c r="H382" s="79">
        <v>88</v>
      </c>
      <c r="I382" s="79">
        <v>88</v>
      </c>
      <c r="J382" s="79">
        <v>88</v>
      </c>
      <c r="K382" s="79">
        <v>88</v>
      </c>
      <c r="L382" s="79">
        <v>88</v>
      </c>
      <c r="M382" s="79">
        <v>88</v>
      </c>
      <c r="N382" s="79">
        <v>88</v>
      </c>
      <c r="O382" s="79" t="s">
        <v>266</v>
      </c>
    </row>
    <row r="383" spans="1:15" x14ac:dyDescent="0.2">
      <c r="A383" s="79" t="s">
        <v>267</v>
      </c>
      <c r="B383" s="79" t="s">
        <v>450</v>
      </c>
      <c r="C383" s="79">
        <v>208</v>
      </c>
      <c r="D383" s="79">
        <v>208</v>
      </c>
      <c r="E383" s="79">
        <v>208</v>
      </c>
      <c r="F383" s="79">
        <v>208</v>
      </c>
      <c r="G383" s="79">
        <v>208</v>
      </c>
      <c r="H383" s="79">
        <v>208</v>
      </c>
      <c r="I383" s="79">
        <v>208</v>
      </c>
      <c r="J383" s="79">
        <v>208</v>
      </c>
      <c r="K383" s="79">
        <v>208</v>
      </c>
      <c r="L383" s="79">
        <v>208</v>
      </c>
      <c r="M383" s="79">
        <v>208</v>
      </c>
      <c r="N383" s="79">
        <v>208</v>
      </c>
      <c r="O383" s="79" t="s">
        <v>267</v>
      </c>
    </row>
  </sheetData>
  <sheetProtection algorithmName="SHA-512" hashValue="kEQqApdgiawp7qH+BoJiJcBqlh/QXAAsthW3A0qiQA+wCOeTl4b9oFOh+OQPws7M12TMJtPl7pEG0UI68PgPsw==" saltValue="53MD8IaajtE0GwbXb2mXQA==" spinCount="100000" sheet="1" scenarios="1" selectLockedCells="1" selectUnlockedCells="1"/>
  <sortState xmlns:xlrd2="http://schemas.microsoft.com/office/spreadsheetml/2017/richdata2" ref="A3:AE266">
    <sortCondition ref="A3"/>
  </sortState>
  <mergeCells count="2">
    <mergeCell ref="Z10:AF10"/>
    <mergeCell ref="Z9:AE9"/>
  </mergeCells>
  <conditionalFormatting sqref="A1:N1">
    <cfRule type="uniqueValues" dxfId="17" priority="2"/>
  </conditionalFormatting>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25129-CBF2-4FB5-831A-8F479619EDAA}">
  <dimension ref="A1:AL52"/>
  <sheetViews>
    <sheetView showGridLines="0" showRowColHeaders="0" zoomScaleNormal="100" workbookViewId="0">
      <pane xSplit="1" topLeftCell="B1" activePane="topRight" state="frozen"/>
      <selection activeCell="C11" sqref="C11"/>
      <selection pane="topRight" activeCell="R7" sqref="R7"/>
    </sheetView>
  </sheetViews>
  <sheetFormatPr baseColWidth="10" defaultColWidth="8.83203125" defaultRowHeight="15" x14ac:dyDescent="0.2"/>
  <cols>
    <col min="1" max="1" width="4.1640625" customWidth="1"/>
    <col min="2" max="22" width="7.6640625" customWidth="1"/>
  </cols>
  <sheetData>
    <row r="1" spans="1:37" ht="25" thickBot="1" x14ac:dyDescent="0.35">
      <c r="A1" s="156"/>
      <c r="B1" s="156"/>
      <c r="C1" s="156"/>
      <c r="D1" s="4"/>
      <c r="E1" s="4"/>
      <c r="F1" s="4"/>
      <c r="G1" s="4"/>
      <c r="H1" s="4"/>
      <c r="I1" s="4"/>
      <c r="J1" s="4"/>
      <c r="K1" s="4"/>
      <c r="L1" s="4"/>
      <c r="M1" s="4"/>
      <c r="N1" s="4"/>
      <c r="O1" s="4"/>
      <c r="P1" s="4"/>
      <c r="Q1" s="4"/>
      <c r="R1" s="4"/>
      <c r="S1" s="157" t="s">
        <v>285</v>
      </c>
      <c r="T1" s="157"/>
      <c r="U1" s="152">
        <f>SUM(S9,V9,D13,G13,J13,M13,P13,S13,V13,V17,S17,P17,M17,J17,G17,D17,D21,G21,J21,M21,P21,S21,V21,D25,G25,J25, M25,P25,S25,V25,D29)</f>
        <v>0</v>
      </c>
      <c r="V1" s="153"/>
      <c r="W1" s="154"/>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58" t="s">
        <v>296</v>
      </c>
      <c r="C4" s="159"/>
      <c r="D4" s="159"/>
      <c r="E4" s="159"/>
      <c r="F4" s="159"/>
      <c r="G4" s="159"/>
      <c r="H4" s="159"/>
      <c r="I4" s="159"/>
      <c r="J4" s="159"/>
      <c r="K4" s="159"/>
      <c r="L4" s="159"/>
      <c r="M4" s="159"/>
      <c r="N4" s="159"/>
      <c r="O4" s="159"/>
      <c r="P4" s="159"/>
      <c r="Q4" s="159"/>
      <c r="R4" s="159"/>
      <c r="S4" s="159"/>
      <c r="T4" s="159"/>
      <c r="U4" s="159"/>
      <c r="V4" s="160"/>
      <c r="W4" s="4"/>
      <c r="X4" s="3"/>
      <c r="Y4" s="3"/>
      <c r="Z4" s="3"/>
      <c r="AA4" s="3"/>
      <c r="AB4" s="1"/>
      <c r="AC4" s="1"/>
      <c r="AD4" s="1"/>
      <c r="AE4" s="1"/>
      <c r="AF4" s="1"/>
      <c r="AG4" s="1"/>
      <c r="AH4" s="1"/>
      <c r="AI4" s="1"/>
      <c r="AJ4" s="1"/>
    </row>
    <row r="5" spans="1:37" ht="16" thickBot="1" x14ac:dyDescent="0.25">
      <c r="A5" s="4"/>
      <c r="B5" s="161" t="s">
        <v>276</v>
      </c>
      <c r="C5" s="162"/>
      <c r="D5" s="163"/>
      <c r="E5" s="164" t="s">
        <v>277</v>
      </c>
      <c r="F5" s="162"/>
      <c r="G5" s="163"/>
      <c r="H5" s="164" t="s">
        <v>278</v>
      </c>
      <c r="I5" s="162"/>
      <c r="J5" s="163"/>
      <c r="K5" s="164" t="s">
        <v>279</v>
      </c>
      <c r="L5" s="162"/>
      <c r="M5" s="163"/>
      <c r="N5" s="164" t="s">
        <v>280</v>
      </c>
      <c r="O5" s="162"/>
      <c r="P5" s="163"/>
      <c r="Q5" s="164" t="s">
        <v>281</v>
      </c>
      <c r="R5" s="162"/>
      <c r="S5" s="163"/>
      <c r="T5" s="164" t="s">
        <v>282</v>
      </c>
      <c r="U5" s="162"/>
      <c r="V5" s="165"/>
      <c r="W5" s="4"/>
      <c r="X5" s="4"/>
      <c r="Z5" s="3"/>
      <c r="AA5" s="3"/>
      <c r="AB5" s="1"/>
      <c r="AC5" s="1"/>
      <c r="AD5" s="1"/>
      <c r="AE5" s="1"/>
      <c r="AF5" s="1"/>
      <c r="AG5" s="1"/>
      <c r="AH5" s="1"/>
      <c r="AI5" s="1"/>
      <c r="AJ5" s="1"/>
    </row>
    <row r="6" spans="1:37" ht="16" thickBot="1" x14ac:dyDescent="0.25">
      <c r="A6" s="4"/>
      <c r="B6" s="5"/>
      <c r="C6" s="6"/>
      <c r="D6" s="6"/>
      <c r="E6" s="7"/>
      <c r="F6" s="6"/>
      <c r="G6" s="8"/>
      <c r="H6" s="9"/>
      <c r="I6" s="6"/>
      <c r="J6" s="6"/>
      <c r="K6" s="7"/>
      <c r="L6" s="6"/>
      <c r="M6" s="8"/>
      <c r="N6" s="9"/>
      <c r="O6" s="6"/>
      <c r="P6" s="6"/>
      <c r="Q6" s="7">
        <v>44197</v>
      </c>
      <c r="R6" s="6"/>
      <c r="S6" s="6"/>
      <c r="T6" s="7">
        <f>Q6+1</f>
        <v>44198</v>
      </c>
      <c r="U6" s="22"/>
      <c r="V6" s="23"/>
      <c r="W6" s="58"/>
      <c r="X6" s="3"/>
      <c r="Y6" s="3"/>
      <c r="Z6" s="3"/>
      <c r="AA6" s="3"/>
      <c r="AB6" s="1"/>
      <c r="AC6" s="1"/>
      <c r="AD6" s="1"/>
      <c r="AE6" s="1"/>
      <c r="AF6" s="1"/>
      <c r="AG6" s="1"/>
      <c r="AH6" s="1"/>
      <c r="AI6" s="1"/>
      <c r="AJ6" s="1"/>
    </row>
    <row r="7" spans="1:37" ht="17" thickTop="1" thickBot="1" x14ac:dyDescent="0.25">
      <c r="A7" s="4"/>
      <c r="B7" s="12"/>
      <c r="C7" s="29"/>
      <c r="D7" s="13"/>
      <c r="E7" s="14"/>
      <c r="F7" s="29"/>
      <c r="G7" s="15"/>
      <c r="H7" s="13"/>
      <c r="I7" s="29"/>
      <c r="J7" s="13"/>
      <c r="K7" s="14"/>
      <c r="L7" s="29"/>
      <c r="M7" s="15"/>
      <c r="N7" s="13"/>
      <c r="O7" s="29"/>
      <c r="P7" s="13"/>
      <c r="Q7" s="14"/>
      <c r="R7" s="27"/>
      <c r="S7" s="13"/>
      <c r="T7" s="14"/>
      <c r="U7" s="90"/>
      <c r="V7" s="16"/>
      <c r="W7" s="4"/>
      <c r="AA7" s="3"/>
      <c r="AB7" s="1"/>
      <c r="AC7" s="1"/>
      <c r="AD7" s="1"/>
      <c r="AE7" s="1"/>
      <c r="AF7" s="1"/>
      <c r="AG7" s="1"/>
      <c r="AH7" s="1"/>
      <c r="AI7" s="1"/>
      <c r="AJ7" s="1"/>
    </row>
    <row r="8" spans="1:37" ht="15.75" customHeight="1" thickTop="1" x14ac:dyDescent="0.2">
      <c r="A8" s="4"/>
      <c r="B8" s="150"/>
      <c r="C8" s="148"/>
      <c r="D8" s="148"/>
      <c r="E8" s="147"/>
      <c r="F8" s="148"/>
      <c r="G8" s="151"/>
      <c r="H8" s="148"/>
      <c r="I8" s="148"/>
      <c r="J8" s="151"/>
      <c r="K8" s="147"/>
      <c r="L8" s="148"/>
      <c r="M8" s="151"/>
      <c r="N8" s="148"/>
      <c r="O8" s="148"/>
      <c r="P8" s="151"/>
      <c r="Q8" s="147" t="str">
        <f>IF(ISBLANK(R7),(IFERROR(VLOOKUP(O7,Rates!$A$2:$N$451,2,FALSE),"")),(IFERROR(VLOOKUP(R7,Rates!$A$2:$N$451,2,FALSE),"")))</f>
        <v/>
      </c>
      <c r="R8" s="148"/>
      <c r="S8" s="148"/>
      <c r="T8" s="147" t="str">
        <f>IF(ISBLANK(U7),(IFERROR(VLOOKUP(R7,Rates!$A$2:$N$451,2,FALSE),"")),(IFERROR(VLOOKUP(U7,Rates!$A$2:$N$451,2,FALSE),"")))</f>
        <v/>
      </c>
      <c r="U8" s="148"/>
      <c r="V8" s="149"/>
      <c r="W8" s="4"/>
      <c r="X8" s="3"/>
      <c r="AA8" s="3"/>
      <c r="AB8" s="1"/>
      <c r="AC8" s="1"/>
      <c r="AD8" s="1"/>
      <c r="AE8" s="1"/>
      <c r="AF8" s="1"/>
      <c r="AG8" s="1"/>
      <c r="AH8" s="1"/>
      <c r="AI8" s="1"/>
      <c r="AJ8" s="1"/>
    </row>
    <row r="9" spans="1:37" x14ac:dyDescent="0.2">
      <c r="A9" s="4"/>
      <c r="B9" s="54"/>
      <c r="C9" s="55"/>
      <c r="D9" s="36"/>
      <c r="E9" s="98"/>
      <c r="F9" s="99"/>
      <c r="G9" s="39"/>
      <c r="H9" s="50"/>
      <c r="I9" s="48"/>
      <c r="J9" s="39"/>
      <c r="K9" s="98"/>
      <c r="L9" s="99"/>
      <c r="M9" s="39"/>
      <c r="N9" s="50"/>
      <c r="O9" s="48"/>
      <c r="P9" s="39"/>
      <c r="Q9" s="98">
        <v>0.75</v>
      </c>
      <c r="R9" s="99"/>
      <c r="S9" s="36" t="str">
        <f>IF(ISBLANK(O7),(IFERROR(PRODUCT(VLOOKUP(Q8,Rates!$B$3:$N$451,2,FALSE),Q9,R9),"")),(IFERROR(PRODUCT(VLOOKUP(Q8,Rates!$B$3:$N$451,2,FALSE),Q9,R9),"")))</f>
        <v/>
      </c>
      <c r="T9" s="49">
        <f>IF(ISBLANK(R7),VLOOKUP($AK$9,$AK$9:$AL$10,1,FALSE),"")</f>
        <v>0.75</v>
      </c>
      <c r="U9" s="48">
        <f>IF(ISBLANK(U7),VLOOKUP($AK$9,$AK$9:$AL$10,1,FALSE),"")</f>
        <v>0.75</v>
      </c>
      <c r="V9" s="41" t="str">
        <f>IF(ISBLANK(R7),(IFERROR(PRODUCT(VLOOKUP(T8,Rates!$B$3:$N$451,2,FALSE),T9,U9),"")),(IFERROR(PRODUCT(VLOOKUP(T8,Rates!$B$3:$N$451,2,FALSE),T9,U9),"")))</f>
        <v/>
      </c>
      <c r="W9" s="4"/>
      <c r="X9" s="35"/>
      <c r="AA9" s="3"/>
      <c r="AB9" s="1"/>
      <c r="AC9" s="1"/>
      <c r="AD9" s="1"/>
      <c r="AE9" s="1"/>
      <c r="AF9" s="1"/>
      <c r="AG9" s="1"/>
      <c r="AH9" s="1"/>
      <c r="AI9" s="1"/>
      <c r="AJ9" s="1"/>
      <c r="AK9">
        <v>0.75</v>
      </c>
    </row>
    <row r="10" spans="1:37" ht="16" thickBot="1" x14ac:dyDescent="0.25">
      <c r="A10" s="4"/>
      <c r="B10" s="17">
        <f>T6+1</f>
        <v>44199</v>
      </c>
      <c r="C10" s="18"/>
      <c r="D10" s="18"/>
      <c r="E10" s="31">
        <f>B10+1</f>
        <v>44200</v>
      </c>
      <c r="F10" s="18"/>
      <c r="G10" s="20"/>
      <c r="H10" s="21">
        <f>E10+1</f>
        <v>44201</v>
      </c>
      <c r="I10" s="18"/>
      <c r="J10" s="18"/>
      <c r="K10" s="19">
        <f>H10+1</f>
        <v>44202</v>
      </c>
      <c r="L10" s="18"/>
      <c r="M10" s="20"/>
      <c r="N10" s="21">
        <f>K10+1</f>
        <v>44203</v>
      </c>
      <c r="O10" s="18"/>
      <c r="P10" s="18"/>
      <c r="Q10" s="19">
        <f>N10+1</f>
        <v>44204</v>
      </c>
      <c r="R10" s="18"/>
      <c r="S10" s="20"/>
      <c r="T10" s="21">
        <f>Q10+1</f>
        <v>44205</v>
      </c>
      <c r="U10" s="22"/>
      <c r="V10" s="23"/>
      <c r="W10" s="4"/>
      <c r="X10" s="3"/>
      <c r="AA10" s="3"/>
      <c r="AB10" s="1"/>
      <c r="AC10" s="1"/>
      <c r="AD10" s="1"/>
      <c r="AE10" s="1"/>
      <c r="AF10" s="1"/>
      <c r="AG10" s="1"/>
      <c r="AH10" s="1"/>
      <c r="AI10" s="1"/>
      <c r="AJ10" s="1"/>
    </row>
    <row r="11" spans="1:37" ht="17" thickTop="1" thickBot="1" x14ac:dyDescent="0.25">
      <c r="A11" s="4"/>
      <c r="B11" s="12"/>
      <c r="C11" s="27"/>
      <c r="D11" s="13"/>
      <c r="E11" s="14"/>
      <c r="F11" s="27"/>
      <c r="G11" s="15"/>
      <c r="H11" s="13"/>
      <c r="I11" s="27"/>
      <c r="J11" s="13"/>
      <c r="K11" s="14"/>
      <c r="L11" s="27"/>
      <c r="M11" s="15"/>
      <c r="N11" s="13"/>
      <c r="O11" s="27"/>
      <c r="P11" s="13"/>
      <c r="Q11" s="14"/>
      <c r="R11" s="27"/>
      <c r="S11" s="15"/>
      <c r="T11" s="13"/>
      <c r="U11" s="90"/>
      <c r="V11" s="16"/>
      <c r="W11" s="4"/>
      <c r="X11" s="3"/>
      <c r="Y11" s="3"/>
      <c r="Z11" s="3"/>
      <c r="AA11" s="3"/>
      <c r="AB11" s="1"/>
      <c r="AC11" s="1"/>
      <c r="AD11" s="1"/>
      <c r="AE11" s="1"/>
      <c r="AF11" s="1"/>
      <c r="AG11" s="1"/>
      <c r="AH11" s="1"/>
      <c r="AI11" s="1"/>
      <c r="AJ11" s="1"/>
    </row>
    <row r="12" spans="1:37" ht="16" thickTop="1" x14ac:dyDescent="0.2">
      <c r="A12" s="4"/>
      <c r="B12" s="150" t="str">
        <f>IF(ISBLANK(C11),(IFERROR(VLOOKUP(U7,Rates!$A$2:$N$451,2,FALSE),"")),(IFERROR(VLOOKUP(C11,Rates!$A$2:$N$451,2,FALSE),"")))</f>
        <v/>
      </c>
      <c r="C12" s="148"/>
      <c r="D12" s="148"/>
      <c r="E12" s="147" t="str">
        <f>IF(ISBLANK(F11),(IFERROR(VLOOKUP(C11,Rates!$A$2:$N$451,2,FALSE),"")),(IFERROR(VLOOKUP(F11,Rates!$A$2:$N$451,2,FALSE),"")))</f>
        <v/>
      </c>
      <c r="F12" s="148"/>
      <c r="G12" s="151"/>
      <c r="H12" s="147" t="str">
        <f>IF(ISBLANK(I11),(IFERROR(VLOOKUP(F11,Rates!$A$2:$N$451,2,FALSE),"")),(IFERROR(VLOOKUP(I11,Rates!$A$2:$N$451,2,FALSE),"")))</f>
        <v/>
      </c>
      <c r="I12" s="148"/>
      <c r="J12" s="151"/>
      <c r="K12" s="147" t="str">
        <f>IF(ISBLANK(L11),(IFERROR(VLOOKUP(I11,Rates!$A$2:$N$451,2,FALSE),"")),(IFERROR(VLOOKUP(L11,Rates!$A$2:$N$451,2,FALSE),"")))</f>
        <v/>
      </c>
      <c r="L12" s="148"/>
      <c r="M12" s="151"/>
      <c r="N12" s="147" t="str">
        <f>IF(ISBLANK(O11),(IFERROR(VLOOKUP(L11,Rates!$A$2:$N$451,2,FALSE),"")),(IFERROR(VLOOKUP(O11,Rates!$A$2:$N$451,2,FALSE),"")))</f>
        <v/>
      </c>
      <c r="O12" s="148"/>
      <c r="P12" s="151"/>
      <c r="Q12" s="147" t="str">
        <f>IF(ISBLANK(R11),(IFERROR(VLOOKUP(O11,Rates!$A$2:$N$451,2,FALSE),"")),(IFERROR(VLOOKUP(R11,Rates!$A$2:$N$451,2,FALSE),"")))</f>
        <v/>
      </c>
      <c r="R12" s="148"/>
      <c r="S12" s="151"/>
      <c r="T12" s="147" t="str">
        <f>IF(ISBLANK(U11),(IFERROR(VLOOKUP(R11,Rates!$A$2:$N$451,2,FALSE),"")),(IFERROR(VLOOKUP(U11,Rates!$A$2:$N$451,2,FALSE),"")))</f>
        <v/>
      </c>
      <c r="U12" s="148"/>
      <c r="V12" s="149"/>
      <c r="W12" s="4"/>
      <c r="X12" s="3"/>
      <c r="Y12" s="3"/>
      <c r="Z12" s="3"/>
      <c r="AA12" s="3"/>
      <c r="AB12" s="1"/>
      <c r="AC12" s="1"/>
      <c r="AD12" s="1"/>
      <c r="AE12" s="1"/>
      <c r="AF12" s="1"/>
      <c r="AG12" s="1"/>
      <c r="AH12" s="1"/>
      <c r="AI12" s="1"/>
      <c r="AJ12" s="1"/>
    </row>
    <row r="13" spans="1:37" x14ac:dyDescent="0.2">
      <c r="A13" s="4"/>
      <c r="B13" s="47">
        <f>IF(ISBLANK(U7),VLOOKUP($AK$9,$AK$9:$AL$10,1,FALSE),"")</f>
        <v>0.75</v>
      </c>
      <c r="C13" s="48">
        <f>IF(ISBLANK(C11),VLOOKUP($AK$9,$AK$9:$AL$10,1,FALSE),"")</f>
        <v>0.75</v>
      </c>
      <c r="D13" s="36" t="str">
        <f>IF(ISBLANK(U7),(IFERROR(PRODUCT(VLOOKUP(B12,Rates!$B$3:$N$451,2,FALSE),B13,C13),"")),(IFERROR(PRODUCT(VLOOKUP(B12,Rates!$B$3:$N$451,2,FALSE),B13,C13),"")))</f>
        <v/>
      </c>
      <c r="E13" s="49">
        <f>IF(ISBLANK(C11),VLOOKUP($AK$9,$AK$9:$AL$10,1,FALSE),"")</f>
        <v>0.75</v>
      </c>
      <c r="F13" s="48">
        <f>IF(ISBLANK(F11),VLOOKUP($AK$9,$AK$9:$AL$10,1,FALSE),"")</f>
        <v>0.75</v>
      </c>
      <c r="G13" s="39" t="str">
        <f>IF(ISBLANK(C11),(IFERROR(PRODUCT(VLOOKUP(E12,Rates!$B$3:$N$451,2,FALSE),E13,F13),"")),(IFERROR(PRODUCT(VLOOKUP(E12,Rates!$B$3:$N$451,2,FALSE),E13,F13),"")))</f>
        <v/>
      </c>
      <c r="H13" s="49">
        <f>IF(ISBLANK(F11),VLOOKUP($AK$9,$AK$9:$AL$10,1,FALSE),"")</f>
        <v>0.75</v>
      </c>
      <c r="I13" s="48">
        <f>IF(ISBLANK(I11),VLOOKUP($AK$9,$AK$9:$AL$10,1,FALSE),"")</f>
        <v>0.75</v>
      </c>
      <c r="J13" s="39" t="str">
        <f>IF(ISBLANK(F11),(IFERROR(PRODUCT(VLOOKUP(H12,Rates!$B$3:$N$451,2,FALSE),H13,I13),"")),(IFERROR(PRODUCT(VLOOKUP(H12,Rates!$B$3:$N$451,2,FALSE),H13,I13),"")))</f>
        <v/>
      </c>
      <c r="K13" s="49">
        <f>IF(ISBLANK(I11),VLOOKUP($AK$9,$AK$9:$AL$10,1,FALSE),"")</f>
        <v>0.75</v>
      </c>
      <c r="L13" s="48">
        <f>IF(ISBLANK(L11),VLOOKUP($AK$9,$AK$9:$AL$10,1,FALSE),"")</f>
        <v>0.75</v>
      </c>
      <c r="M13" s="39" t="str">
        <f>IF(ISBLANK(I11),(IFERROR(PRODUCT(VLOOKUP(K12,Rates!$B$3:$N$451,2,FALSE),K13,L13),"")),(IFERROR(PRODUCT(VLOOKUP(K12,Rates!$B$3:$N$451,2,FALSE),K13,L13),"")))</f>
        <v/>
      </c>
      <c r="N13" s="49">
        <f>IF(ISBLANK(L11),VLOOKUP($AK$9,$AK$9:$AL$10,1,FALSE),"")</f>
        <v>0.75</v>
      </c>
      <c r="O13" s="48">
        <f>IF(ISBLANK(O11),VLOOKUP($AK$9,$AK$9:$AL$10,1,FALSE),"")</f>
        <v>0.75</v>
      </c>
      <c r="P13" s="39" t="str">
        <f>IF(ISBLANK(L11),(IFERROR(PRODUCT(VLOOKUP(N12,Rates!$B$3:$N$451,2,FALSE),N13,O13),"")),(IFERROR(PRODUCT(VLOOKUP(N12,Rates!$B$3:$N$451,2,FALSE),N13,O13),"")))</f>
        <v/>
      </c>
      <c r="Q13" s="49">
        <f>IF(ISBLANK(O11),VLOOKUP($AK$9,$AK$9:$AL$10,1,FALSE),"")</f>
        <v>0.75</v>
      </c>
      <c r="R13" s="48">
        <f>IF(ISBLANK(R11),VLOOKUP($AK$9,$AK$9:$AL$10,1,FALSE),"")</f>
        <v>0.75</v>
      </c>
      <c r="S13" s="39" t="str">
        <f>IF(ISBLANK(O11),(IFERROR(PRODUCT(VLOOKUP(Q12,Rates!$B$3:$N$451,2,FALSE),Q13,R13),"")),(IFERROR(PRODUCT(VLOOKUP(Q12,Rates!$B$3:$N$451,2,FALSE),Q13,R13),"")))</f>
        <v/>
      </c>
      <c r="T13" s="49">
        <f>IF(ISBLANK(R11),VLOOKUP($AK$9,$AK$9:$AL$10,1,FALSE),"")</f>
        <v>0.75</v>
      </c>
      <c r="U13" s="48">
        <f>IF(ISBLANK(U11),VLOOKUP($AK$9,$AK$9:$AL$10,1,FALSE),"")</f>
        <v>0.75</v>
      </c>
      <c r="V13" s="41" t="str">
        <f>IF(ISBLANK(R11),(IFERROR(PRODUCT(VLOOKUP(T12,Rates!$B$3:$N$451,2,FALSE),T13,U13),"")),(IFERROR(PRODUCT(VLOOKUP(T12,Rates!$B$3:$N$451,2,FALSE),T13,U13),"")))</f>
        <v/>
      </c>
      <c r="W13" s="4"/>
      <c r="X13" s="3"/>
      <c r="Y13" s="3"/>
      <c r="Z13" s="3"/>
      <c r="AA13" s="3"/>
      <c r="AB13" s="1"/>
      <c r="AC13" s="1"/>
      <c r="AD13" s="1"/>
      <c r="AE13" s="1"/>
      <c r="AF13" s="1"/>
      <c r="AG13" s="1"/>
      <c r="AH13" s="1"/>
      <c r="AI13" s="1"/>
      <c r="AJ13" s="1"/>
    </row>
    <row r="14" spans="1:37" ht="16" thickBot="1" x14ac:dyDescent="0.25">
      <c r="A14" s="4"/>
      <c r="B14" s="17">
        <f>T10+1</f>
        <v>44206</v>
      </c>
      <c r="C14" s="18"/>
      <c r="D14" s="18"/>
      <c r="E14" s="19">
        <f>B14+1</f>
        <v>44207</v>
      </c>
      <c r="F14" s="18"/>
      <c r="G14" s="20"/>
      <c r="H14" s="21">
        <f>E14+1</f>
        <v>44208</v>
      </c>
      <c r="I14" s="18"/>
      <c r="J14" s="18"/>
      <c r="K14" s="19">
        <f>H14+1</f>
        <v>44209</v>
      </c>
      <c r="L14" s="18"/>
      <c r="M14" s="20"/>
      <c r="N14" s="21">
        <f>K14+1</f>
        <v>44210</v>
      </c>
      <c r="O14" s="18"/>
      <c r="P14" s="18"/>
      <c r="Q14" s="19">
        <f>N14+1</f>
        <v>44211</v>
      </c>
      <c r="R14" s="18"/>
      <c r="S14" s="20"/>
      <c r="T14" s="21">
        <f>Q14+1</f>
        <v>44212</v>
      </c>
      <c r="U14" s="22"/>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c r="G15" s="15"/>
      <c r="H15" s="13"/>
      <c r="I15" s="27"/>
      <c r="J15" s="13"/>
      <c r="K15" s="14"/>
      <c r="L15" s="27"/>
      <c r="M15" s="15"/>
      <c r="N15" s="13"/>
      <c r="O15" s="27"/>
      <c r="P15" s="13"/>
      <c r="Q15" s="14"/>
      <c r="R15" s="27"/>
      <c r="S15" s="15"/>
      <c r="T15" s="13"/>
      <c r="U15" s="90"/>
      <c r="V15" s="16"/>
      <c r="W15" s="4"/>
      <c r="X15" s="4"/>
      <c r="Y15" s="1"/>
      <c r="Z15" s="1"/>
      <c r="AA15" s="1"/>
      <c r="AB15" s="1"/>
      <c r="AC15" s="1"/>
      <c r="AD15" s="1"/>
      <c r="AE15" s="1"/>
      <c r="AF15" s="1"/>
      <c r="AG15" s="1"/>
      <c r="AH15" s="1"/>
      <c r="AI15" s="1"/>
      <c r="AJ15" s="1"/>
    </row>
    <row r="16" spans="1:37" ht="16" thickTop="1" x14ac:dyDescent="0.2">
      <c r="A16" s="4"/>
      <c r="B16" s="150" t="str">
        <f>IF(ISBLANK(C15),(IFERROR(VLOOKUP(U11,Rates!$A$2:$N$451,2,FALSE),"")),(IFERROR(VLOOKUP(C15,Rates!$A$2:$N$451,2,FALSE),"")))</f>
        <v/>
      </c>
      <c r="C16" s="148"/>
      <c r="D16" s="148"/>
      <c r="E16" s="147" t="str">
        <f>IF(ISBLANK(F15),(IFERROR(VLOOKUP(C15,Rates!$A$2:$N$451,2,FALSE),"")),(IFERROR(VLOOKUP(F15,Rates!$A$2:$N$451,2,FALSE),"")))</f>
        <v/>
      </c>
      <c r="F16" s="148"/>
      <c r="G16" s="151"/>
      <c r="H16" s="147" t="str">
        <f>IF(ISBLANK(I15),(IFERROR(VLOOKUP(F15,Rates!$A$2:$N$451,2,FALSE),"")),(IFERROR(VLOOKUP(I15,Rates!$A$2:$N$451,2,FALSE),"")))</f>
        <v/>
      </c>
      <c r="I16" s="148"/>
      <c r="J16" s="151"/>
      <c r="K16" s="147" t="str">
        <f>IF(ISBLANK(L15),(IFERROR(VLOOKUP(I15,Rates!$A$2:$N$451,2,FALSE),"")),(IFERROR(VLOOKUP(L15,Rates!$A$2:$N$451,2,FALSE),"")))</f>
        <v/>
      </c>
      <c r="L16" s="148"/>
      <c r="M16" s="151"/>
      <c r="N16" s="147" t="str">
        <f>IF(ISBLANK(O15),(IFERROR(VLOOKUP(L15,Rates!$A$2:$N$451,2,FALSE),"")),(IFERROR(VLOOKUP(O15,Rates!$A$2:$N$451,2,FALSE),"")))</f>
        <v/>
      </c>
      <c r="O16" s="148"/>
      <c r="P16" s="151"/>
      <c r="Q16" s="147" t="str">
        <f>IF(ISBLANK(R15),(IFERROR(VLOOKUP(O15,Rates!$A$2:$N$451,2,FALSE),"")),(IFERROR(VLOOKUP(R15,Rates!$A$2:$N$451,2,FALSE),"")))</f>
        <v/>
      </c>
      <c r="R16" s="148"/>
      <c r="S16" s="151"/>
      <c r="T16" s="147" t="str">
        <f>IF(ISBLANK(U15),(IFERROR(VLOOKUP(R15,Rates!$A$2:$N$451,2,FALSE),"")),(IFERROR(VLOOKUP(U15,Rates!$A$2:$N$451,2,FALSE),"")))</f>
        <v/>
      </c>
      <c r="U16" s="148"/>
      <c r="V16" s="149"/>
      <c r="W16" s="4"/>
      <c r="X16" s="4"/>
      <c r="Y16" s="1"/>
      <c r="Z16" s="1"/>
      <c r="AA16" s="1"/>
      <c r="AB16" s="1"/>
      <c r="AC16" s="1"/>
      <c r="AD16" s="1"/>
      <c r="AE16" s="1"/>
      <c r="AF16" s="1"/>
      <c r="AG16" s="1"/>
      <c r="AH16" s="1"/>
      <c r="AI16" s="1"/>
      <c r="AJ16" s="1"/>
    </row>
    <row r="17" spans="1:38" x14ac:dyDescent="0.2">
      <c r="A17" s="4"/>
      <c r="B17" s="47">
        <f>IF(ISBLANK(U11),VLOOKUP($AK$9,$AK$9:$AL$10,1,FALSE),"")</f>
        <v>0.75</v>
      </c>
      <c r="C17" s="48">
        <f>IF(ISBLANK(C15),VLOOKUP($AK$9,$AK$9:$AL$10,1,FALSE),"")</f>
        <v>0.75</v>
      </c>
      <c r="D17" s="36" t="str">
        <f>IF(ISBLANK(U11),(IFERROR(PRODUCT(VLOOKUP(B16,Rates!$B$3:$N$451,2,FALSE),B17,C17),"")),(IFERROR(PRODUCT(VLOOKUP(B16,Rates!$B$3:$N$451,2,FALSE),B17,C17),"")))</f>
        <v/>
      </c>
      <c r="E17" s="49">
        <f>IF(ISBLANK(C15),VLOOKUP($AK$9,$AK$9:$AL$10,1,FALSE),"")</f>
        <v>0.75</v>
      </c>
      <c r="F17" s="48">
        <f>IF(ISBLANK(F15),VLOOKUP($AK$9,$AK$9:$AL$10,1,FALSE),"")</f>
        <v>0.75</v>
      </c>
      <c r="G17" s="39" t="str">
        <f>IF(ISBLANK(C15),(IFERROR(PRODUCT(VLOOKUP(E16,Rates!$B$3:$N$451,2,FALSE),E17,F17),"")),(IFERROR(PRODUCT(VLOOKUP(E16,Rates!$B$3:$N$451,2,FALSE),E17,F17),"")))</f>
        <v/>
      </c>
      <c r="H17" s="49">
        <f>IF(ISBLANK(F15),VLOOKUP($AK$9,$AK$9:$AL$10,1,FALSE),"")</f>
        <v>0.75</v>
      </c>
      <c r="I17" s="48">
        <f>IF(ISBLANK(I15),VLOOKUP($AK$9,$AK$9:$AL$10,1,FALSE),"")</f>
        <v>0.75</v>
      </c>
      <c r="J17" s="39" t="str">
        <f>IF(ISBLANK(F15),(IFERROR(PRODUCT(VLOOKUP(H16,Rates!$B$3:$N$451,2,FALSE),H17,I17),"")),(IFERROR(PRODUCT(VLOOKUP(H16,Rates!$B$3:$N$451,2,FALSE),H17,I17),"")))</f>
        <v/>
      </c>
      <c r="K17" s="49">
        <f>IF(ISBLANK(I15),VLOOKUP($AK$9,$AK$9:$AL$10,1,FALSE),"")</f>
        <v>0.75</v>
      </c>
      <c r="L17" s="48">
        <f>IF(ISBLANK(L15),VLOOKUP($AK$9,$AK$9:$AL$10,1,FALSE),"")</f>
        <v>0.75</v>
      </c>
      <c r="M17" s="39" t="str">
        <f>IF(ISBLANK(I15),(IFERROR(PRODUCT(VLOOKUP(K16,Rates!$B$3:$N$451,2,FALSE),K17,L17),"")),(IFERROR(PRODUCT(VLOOKUP(K16,Rates!$B$3:$N$451,2,FALSE),K17,L17),"")))</f>
        <v/>
      </c>
      <c r="N17" s="49">
        <f>IF(ISBLANK(L15),VLOOKUP($AK$9,$AK$9:$AL$10,1,FALSE),"")</f>
        <v>0.75</v>
      </c>
      <c r="O17" s="48">
        <f>IF(ISBLANK(O15),VLOOKUP($AK$9,$AK$9:$AL$10,1,FALSE),"")</f>
        <v>0.75</v>
      </c>
      <c r="P17" s="39" t="str">
        <f>IF(ISBLANK(L15),(IFERROR(PRODUCT(VLOOKUP(N16,Rates!$B$3:$N$451,2,FALSE),N17,O17),"")),(IFERROR(PRODUCT(VLOOKUP(N16,Rates!$B$3:$N$451,2,FALSE),N17,O17),"")))</f>
        <v/>
      </c>
      <c r="Q17" s="49">
        <f>IF(ISBLANK(O15),VLOOKUP($AK$9,$AK$9:$AL$10,1,FALSE),"")</f>
        <v>0.75</v>
      </c>
      <c r="R17" s="48">
        <f>IF(ISBLANK(R15),VLOOKUP($AK$9,$AK$9:$AL$10,1,FALSE),"")</f>
        <v>0.75</v>
      </c>
      <c r="S17" s="39" t="str">
        <f>IF(ISBLANK(O15),(IFERROR(PRODUCT(VLOOKUP(Q16,Rates!$B$3:$N$451,2,FALSE),Q17,R17),"")),(IFERROR(PRODUCT(VLOOKUP(Q16,Rates!$B$3:$N$451,2,FALSE),Q17,R17),"")))</f>
        <v/>
      </c>
      <c r="T17" s="49">
        <f>IF(ISBLANK(R15),VLOOKUP($AK$9,$AK$9:$AL$10,1,FALSE),"")</f>
        <v>0.75</v>
      </c>
      <c r="U17" s="48">
        <f>IF(ISBLANK(U15),VLOOKUP($AK$9,$AK$9:$AL$10,1,FALSE),"")</f>
        <v>0.75</v>
      </c>
      <c r="V17" s="41" t="str">
        <f>IF(ISBLANK(R15),(IFERROR(PRODUCT(VLOOKUP(T16,Rates!$B$3:$N$451,2,FALSE),T17,U17),"")),(IFERROR(PRODUCT(VLOOKUP(T16,Rates!$B$3:$N$451,2,FALSE),T17,U17),"")))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44213</v>
      </c>
      <c r="C18" s="18"/>
      <c r="D18" s="18"/>
      <c r="E18" s="19">
        <f>IF(B18&lt;&gt;"",IF(MONTH(B18)&lt;&gt;MONTH(B18+1),"",B18+1),"")</f>
        <v>44214</v>
      </c>
      <c r="F18" s="18"/>
      <c r="G18" s="20"/>
      <c r="H18" s="21">
        <f>IF(E18&lt;&gt;"",IF(MONTH(E18)&lt;&gt;MONTH(E18+1),"",E18+1),"")</f>
        <v>44215</v>
      </c>
      <c r="I18" s="18"/>
      <c r="J18" s="18"/>
      <c r="K18" s="19">
        <f>IF(H18&lt;&gt;"",IF(MONTH(H18)&lt;&gt;MONTH(H18+1),"",H18+1),"")</f>
        <v>44216</v>
      </c>
      <c r="L18" s="18"/>
      <c r="M18" s="20"/>
      <c r="N18" s="21">
        <f>IF(K18&lt;&gt;"",IF(MONTH(K18)&lt;&gt;MONTH(K18+1),"",K18+1),"")</f>
        <v>44217</v>
      </c>
      <c r="O18" s="18"/>
      <c r="P18" s="18"/>
      <c r="Q18" s="19">
        <f>IF(N18&lt;&gt;"",IF(MONTH(N18)&lt;&gt;MONTH(N18+1),"",N18+1),"")</f>
        <v>44218</v>
      </c>
      <c r="R18" s="18"/>
      <c r="S18" s="20"/>
      <c r="T18" s="21">
        <f>IF(Q18&lt;&gt;"",IF(MONTH(Q18)&lt;&gt;MONTH(Q18+1),"",Q18+1),"")</f>
        <v>44219</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5"/>
      <c r="H19" s="13"/>
      <c r="I19" s="27"/>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6" thickTop="1" x14ac:dyDescent="0.2">
      <c r="A20" s="4"/>
      <c r="B20" s="150" t="str">
        <f>IF(ISBLANK(C19),(IFERROR(VLOOKUP(U15,Rates!$A$2:$N$451,2,FALSE),"")),(IFERROR(VLOOKUP(C19,Rates!$A$2:$N$451,2,FALSE),"")))</f>
        <v/>
      </c>
      <c r="C20" s="148"/>
      <c r="D20" s="148"/>
      <c r="E20" s="147" t="str">
        <f>IF(ISBLANK(F19),(IFERROR(VLOOKUP(C19,Rates!$A$2:$N$451,2,FALSE),"")),(IFERROR(VLOOKUP(F19,Rates!$A$2:$N$451,2,FALSE),"")))</f>
        <v/>
      </c>
      <c r="F20" s="148"/>
      <c r="G20" s="151"/>
      <c r="H20" s="147" t="str">
        <f>IF(ISBLANK(I19),(IFERROR(VLOOKUP(F19,Rates!$A$2:$N$451,2,FALSE),"")),(IFERROR(VLOOKUP(I19,Rates!$A$2:$N$451,2,FALSE),"")))</f>
        <v/>
      </c>
      <c r="I20" s="148"/>
      <c r="J20" s="151"/>
      <c r="K20" s="147" t="str">
        <f>IF(ISBLANK(L19),(IFERROR(VLOOKUP(I19,Rates!$A$2:$N$451,2,FALSE),"")),(IFERROR(VLOOKUP(L19,Rates!$A$2:$N$451,2,FALSE),"")))</f>
        <v/>
      </c>
      <c r="L20" s="148"/>
      <c r="M20" s="151"/>
      <c r="N20" s="147" t="str">
        <f>IF(ISBLANK(O19),(IFERROR(VLOOKUP(L19,Rates!$A$2:$N$451,2,FALSE),"")),(IFERROR(VLOOKUP(O19,Rates!$A$2:$N$451,2,FALSE),"")))</f>
        <v/>
      </c>
      <c r="O20" s="148"/>
      <c r="P20" s="151"/>
      <c r="Q20" s="147" t="str">
        <f>IF(ISBLANK(R19),(IFERROR(VLOOKUP(O19,Rates!$A$2:$N$451,2,FALSE),"")),(IFERROR(VLOOKUP(R19,Rates!$A$2:$N$451,2,FALSE),"")))</f>
        <v/>
      </c>
      <c r="R20" s="148"/>
      <c r="S20" s="151"/>
      <c r="T20" s="147" t="str">
        <f>IF(ISBLANK(U19),(IFERROR(VLOOKUP(R19,Rates!$A$2:$N$451,2,FALSE),"")),(IFERROR(VLOOKUP(U19,Rates!$A$2:$N$451,2,FALSE),"")))</f>
        <v/>
      </c>
      <c r="U20" s="148"/>
      <c r="V20" s="149"/>
      <c r="W20" s="4"/>
      <c r="X20" s="4"/>
      <c r="Y20" s="1"/>
      <c r="Z20" s="1"/>
      <c r="AA20" s="1"/>
      <c r="AB20" s="1"/>
      <c r="AC20" s="1"/>
      <c r="AD20" s="1"/>
      <c r="AE20" s="1"/>
      <c r="AF20" s="1"/>
      <c r="AG20" s="1"/>
      <c r="AH20" s="1"/>
      <c r="AI20" s="1"/>
      <c r="AJ20" s="1"/>
    </row>
    <row r="21" spans="1:38" x14ac:dyDescent="0.2">
      <c r="A21" s="4"/>
      <c r="B21" s="47">
        <f>IF(ISBLANK(U15),VLOOKUP($AK$9,$AK$9:$AL$10,1,FALSE),"")</f>
        <v>0.75</v>
      </c>
      <c r="C21" s="48">
        <f>IF(ISBLANK(C19),VLOOKUP($AK$9,$AK$9:$AL$10,1,FALSE),"")</f>
        <v>0.75</v>
      </c>
      <c r="D21" s="36" t="str">
        <f>IF(ISBLANK(U15),(IFERROR(PRODUCT(VLOOKUP(B20,Rates!$B$3:$N$451,2,FALSE),B21,C21),"")),(IFERROR(PRODUCT(VLOOKUP(B20,Rates!$B$3:$N$451,2,FALSE),B21,C21),"")))</f>
        <v/>
      </c>
      <c r="E21" s="49">
        <f>IF(ISBLANK(C19),VLOOKUP($AK$9,$AK$9:$AL$10,1,FALSE),"")</f>
        <v>0.75</v>
      </c>
      <c r="F21" s="48">
        <f>IF(ISBLANK(F19),VLOOKUP($AK$9,$AK$9:$AL$10,1,FALSE),"")</f>
        <v>0.75</v>
      </c>
      <c r="G21" s="39" t="str">
        <f>IF(ISBLANK(C19),(IFERROR(PRODUCT(VLOOKUP(E20,Rates!$B$3:$N$451,2,FALSE),E21,F21),"")),(IFERROR(PRODUCT(VLOOKUP(E20,Rates!$B$3:$N$451,2,FALSE),E21,F21),"")))</f>
        <v/>
      </c>
      <c r="H21" s="49">
        <f>IF(ISBLANK(F19),VLOOKUP($AK$9,$AK$9:$AL$10,1,FALSE),"")</f>
        <v>0.75</v>
      </c>
      <c r="I21" s="48">
        <f>IF(ISBLANK(I19),VLOOKUP($AK$9,$AK$9:$AL$10,1,FALSE),"")</f>
        <v>0.75</v>
      </c>
      <c r="J21" s="39" t="str">
        <f>IF(ISBLANK(F19),(IFERROR(PRODUCT(VLOOKUP(H20,Rates!$B$3:$N$451,2,FALSE),H21,I21),"")),(IFERROR(PRODUCT(VLOOKUP(H20,Rates!$B$3:$N$451,2,FALSE),H21,I21),"")))</f>
        <v/>
      </c>
      <c r="K21" s="49">
        <f>IF(ISBLANK(I19),VLOOKUP($AK$9,$AK$9:$AL$10,1,FALSE),"")</f>
        <v>0.75</v>
      </c>
      <c r="L21" s="48">
        <f>IF(ISBLANK(L19),VLOOKUP($AK$9,$AK$9:$AL$10,1,FALSE),"")</f>
        <v>0.75</v>
      </c>
      <c r="M21" s="39" t="str">
        <f>IF(ISBLANK(I19),(IFERROR(PRODUCT(VLOOKUP(K20,Rates!$B$3:$N$451,2,FALSE),K21,L21),"")),(IFERROR(PRODUCT(VLOOKUP(K20,Rates!$B$3:$N$451,2,FALSE),K21,L21),"")))</f>
        <v/>
      </c>
      <c r="N21" s="49">
        <f>IF(ISBLANK(L19),VLOOKUP($AK$9,$AK$9:$AL$10,1,FALSE),"")</f>
        <v>0.75</v>
      </c>
      <c r="O21" s="48">
        <f>IF(ISBLANK(O19),VLOOKUP($AK$9,$AK$9:$AL$10,1,FALSE),"")</f>
        <v>0.75</v>
      </c>
      <c r="P21" s="39" t="str">
        <f>IF(ISBLANK(L19),(IFERROR(PRODUCT(VLOOKUP(N20,Rates!$B$3:$N$451,2,FALSE),N21,O21),"")),(IFERROR(PRODUCT(VLOOKUP(N20,Rates!$B$3:$N$451,2,FALSE),N21,O21),"")))</f>
        <v/>
      </c>
      <c r="Q21" s="49">
        <f>IF(ISBLANK(O19),VLOOKUP($AK$9,$AK$9:$AL$10,1,FALSE),"")</f>
        <v>0.75</v>
      </c>
      <c r="R21" s="48">
        <f>IF(ISBLANK(R19),VLOOKUP($AK$9,$AK$9:$AL$10,1,FALSE),"")</f>
        <v>0.75</v>
      </c>
      <c r="S21" s="39" t="str">
        <f>IF(ISBLANK(O19),(IFERROR(PRODUCT(VLOOKUP(Q20,Rates!$B$3:$N$451,2,FALSE),Q21,R21),"")),(IFERROR(PRODUCT(VLOOKUP(Q20,Rates!$B$3:$N$451,2,FALSE),Q21,R21),"")))</f>
        <v/>
      </c>
      <c r="T21" s="49">
        <f>IF(ISBLANK(R19),VLOOKUP($AK$9,$AK$9:$AL$10,1,FALSE),"")</f>
        <v>0.75</v>
      </c>
      <c r="U21" s="48">
        <f>IF(ISBLANK(U19),VLOOKUP($AK$9,$AK$9:$AL$10,1,FALSE),"")</f>
        <v>0.75</v>
      </c>
      <c r="V21" s="41" t="str">
        <f>IF(ISBLANK(R19),(IFERROR(PRODUCT(VLOOKUP(T20,Rates!$B$3:$N$451,2,FALSE),T21,U21),"")),(IFERROR(PRODUCT(VLOOKUP(T20,Rates!$B$3:$N$451,2,FALSE),T21,U21),"")))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44220</v>
      </c>
      <c r="C22" s="18"/>
      <c r="D22" s="18"/>
      <c r="E22" s="19">
        <f>IF(B22&lt;&gt;"",IF(MONTH(B22)&lt;&gt;MONTH(B22+1),"",B22+1),"")</f>
        <v>44221</v>
      </c>
      <c r="F22" s="18"/>
      <c r="G22" s="20"/>
      <c r="H22" s="21">
        <f>IF(E22&lt;&gt;"",IF(MONTH(E22)&lt;&gt;MONTH(E22+1),"",E22+1),"")</f>
        <v>44222</v>
      </c>
      <c r="I22" s="18"/>
      <c r="J22" s="18"/>
      <c r="K22" s="19">
        <f>IF(H22&lt;&gt;"",IF(MONTH(H22)&lt;&gt;MONTH(H22+1),"",H22+1),"")</f>
        <v>44223</v>
      </c>
      <c r="L22" s="18"/>
      <c r="M22" s="20"/>
      <c r="N22" s="21">
        <f>IF(K22&lt;&gt;"",IF(MONTH(K22)&lt;&gt;MONTH(K22+1),"",K22+1),"")</f>
        <v>44224</v>
      </c>
      <c r="O22" s="18"/>
      <c r="P22" s="18"/>
      <c r="Q22" s="19">
        <f>IF(N22&lt;&gt;"",IF(MONTH(N22)&lt;&gt;MONTH(N22+1),"",N22+1),"")</f>
        <v>44225</v>
      </c>
      <c r="R22" s="18"/>
      <c r="S22" s="20"/>
      <c r="T22" s="21">
        <f>IF(Q22&lt;&gt;"",IF(MONTH(Q22)&lt;&gt;MONTH(Q22+1),"",Q22+1),"")</f>
        <v>44226</v>
      </c>
      <c r="U22" s="22"/>
      <c r="V22" s="23"/>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5"/>
      <c r="H23" s="13"/>
      <c r="I23" s="27"/>
      <c r="J23" s="13"/>
      <c r="K23" s="14"/>
      <c r="L23" s="27"/>
      <c r="M23" s="15"/>
      <c r="N23" s="13"/>
      <c r="O23" s="27"/>
      <c r="P23" s="13"/>
      <c r="Q23" s="14"/>
      <c r="R23" s="27"/>
      <c r="S23" s="15"/>
      <c r="T23" s="13"/>
      <c r="U23" s="27"/>
      <c r="V23" s="16"/>
      <c r="W23" s="4"/>
      <c r="X23" s="4"/>
      <c r="Y23" s="1"/>
      <c r="Z23" s="1"/>
      <c r="AA23" s="1"/>
      <c r="AB23" s="1"/>
      <c r="AC23" s="1"/>
      <c r="AD23" s="1"/>
      <c r="AE23" s="1"/>
      <c r="AF23" s="1"/>
      <c r="AG23" s="1"/>
      <c r="AH23" s="1"/>
      <c r="AI23" s="1"/>
      <c r="AJ23" s="1"/>
    </row>
    <row r="24" spans="1:38" ht="16" thickTop="1" x14ac:dyDescent="0.2">
      <c r="A24" s="4"/>
      <c r="B24" s="150" t="str">
        <f>IF(ISBLANK(C23),(IFERROR(VLOOKUP(U19,Rates!$A$2:$N$451,2,FALSE),"")),(IFERROR(VLOOKUP(C23,Rates!$A$2:$N$451,2,FALSE),"")))</f>
        <v/>
      </c>
      <c r="C24" s="148"/>
      <c r="D24" s="148"/>
      <c r="E24" s="147" t="str">
        <f>IF(ISBLANK(F23),(IFERROR(VLOOKUP(C23,Rates!$A$2:$N$451,2,FALSE),"")),(IFERROR(VLOOKUP(F23,Rates!$A$2:$N$451,2,FALSE),"")))</f>
        <v/>
      </c>
      <c r="F24" s="148"/>
      <c r="G24" s="151"/>
      <c r="H24" s="147" t="str">
        <f>IF(ISBLANK(I23),(IFERROR(VLOOKUP(F23,Rates!$A$2:$N$451,2,FALSE),"")),(IFERROR(VLOOKUP(I23,Rates!$A$2:$N$451,2,FALSE),"")))</f>
        <v/>
      </c>
      <c r="I24" s="148"/>
      <c r="J24" s="148"/>
      <c r="K24" s="147" t="str">
        <f>IF(ISBLANK(L23),(IFERROR(VLOOKUP(I23,Rates!$A$2:$N$451,2,FALSE),"")),(IFERROR(VLOOKUP(L23,Rates!$A$2:$N$451,2,FALSE),"")))</f>
        <v/>
      </c>
      <c r="L24" s="148"/>
      <c r="M24" s="151"/>
      <c r="N24" s="147" t="str">
        <f>IF(ISBLANK(O23),(IFERROR(VLOOKUP(L23,Rates!$A$2:$N$451,2,FALSE),"")),(IFERROR(VLOOKUP(O23,Rates!$A$2:$N$451,2,FALSE),"")))</f>
        <v/>
      </c>
      <c r="O24" s="148"/>
      <c r="P24" s="148"/>
      <c r="Q24" s="147" t="str">
        <f>IF(ISBLANK(R23),(IFERROR(VLOOKUP(O23,Rates!$A$2:$N$451,2,FALSE),"")),(IFERROR(VLOOKUP(R23,Rates!$A$2:$N$451,2,FALSE),"")))</f>
        <v/>
      </c>
      <c r="R24" s="148"/>
      <c r="S24" s="151"/>
      <c r="T24" s="147" t="str">
        <f>IF(ISBLANK(U23),(IFERROR(VLOOKUP(R23,Rates!$A$2:$N$451,2,FALSE),"")),(IFERROR(VLOOKUP(U23,Rates!$A$2:$N$451,2,FALSE),"")))</f>
        <v/>
      </c>
      <c r="U24" s="148"/>
      <c r="V24" s="149"/>
      <c r="W24" s="4"/>
      <c r="X24" s="4"/>
      <c r="Y24" s="1"/>
      <c r="Z24" s="1"/>
      <c r="AA24" s="1"/>
      <c r="AB24" s="1"/>
      <c r="AC24" s="1"/>
      <c r="AD24" s="1"/>
      <c r="AE24" s="1"/>
      <c r="AF24" s="1"/>
      <c r="AG24" s="1"/>
      <c r="AH24" s="1"/>
      <c r="AI24" s="1"/>
      <c r="AJ24" s="1"/>
    </row>
    <row r="25" spans="1:38" x14ac:dyDescent="0.2">
      <c r="A25" s="4"/>
      <c r="B25" s="94">
        <f>IF(ISBLANK(U19),VLOOKUP($AK$9,$AK$9:$AL$10,1,FALSE),"")</f>
        <v>0.75</v>
      </c>
      <c r="C25" s="92">
        <f>IF(ISBLANK(C23),VLOOKUP($AK$9,$AK$9:$AL$10,1,FALSE),"")</f>
        <v>0.75</v>
      </c>
      <c r="D25" s="93" t="str">
        <f>IF(ISBLANK(U19),(IFERROR(PRODUCT(VLOOKUP(B24,Rates!$B$3:$N$451,2,FALSE),B25,C25),"")),(IFERROR(PRODUCT(VLOOKUP(B24,Rates!$B$3:$N$451,2,FALSE),B25,C25),"")))</f>
        <v/>
      </c>
      <c r="E25" s="95">
        <f>IF(ISBLANK(C23),VLOOKUP($AK$9,$AK$9:$AL$10,1,FALSE),"")</f>
        <v>0.75</v>
      </c>
      <c r="F25" s="92">
        <f>IF(ISBLANK(F23),VLOOKUP($AK$9,$AK$9:$AL$10,1,FALSE),"")</f>
        <v>0.75</v>
      </c>
      <c r="G25" s="105" t="str">
        <f>IF(ISBLANK(C23),(IFERROR(PRODUCT(VLOOKUP(E24,Rates!$B$3:$N$451,2,FALSE),E25,F25),"")),(IFERROR(PRODUCT(VLOOKUP(E24,Rates!$B$3:$N$451,2,FALSE),E25,F25),"")))</f>
        <v/>
      </c>
      <c r="H25" s="95">
        <f>IF(ISBLANK(F23),VLOOKUP($AK$9,$AK$9:$AL$10,1,FALSE),"")</f>
        <v>0.75</v>
      </c>
      <c r="I25" s="92">
        <f>IF(ISBLANK(I23),VLOOKUP($AK$9,$AK$9:$AL$10,1,FALSE),"")</f>
        <v>0.75</v>
      </c>
      <c r="J25" s="105" t="str">
        <f>IF(ISBLANK(F23),(IFERROR(PRODUCT(VLOOKUP(H24,Rates!$B$3:$N$451,2,FALSE),H25,I25),"")),(IFERROR(PRODUCT(VLOOKUP(H24,Rates!$B$3:$N$451,2,FALSE),H25,I25),"")))</f>
        <v/>
      </c>
      <c r="K25" s="95">
        <f>IF(ISBLANK(I23),VLOOKUP($AK$9,$AK$9:$AL$10,1,FALSE),"")</f>
        <v>0.75</v>
      </c>
      <c r="L25" s="92">
        <f>IF(ISBLANK(L23),VLOOKUP($AK$9,$AK$9:$AL$10,1,FALSE),"")</f>
        <v>0.75</v>
      </c>
      <c r="M25" s="105" t="str">
        <f>IF(ISBLANK(I23),(IFERROR(PRODUCT(VLOOKUP(K24,Rates!$B$3:$N$451,2,FALSE),K25,L25),"")),(IFERROR(PRODUCT(VLOOKUP(K24,Rates!$B$3:$N$451,2,FALSE),K25,L25),"")))</f>
        <v/>
      </c>
      <c r="N25" s="95">
        <f>IF(ISBLANK(L23),VLOOKUP($AK$9,$AK$9:$AL$10,1,FALSE),"")</f>
        <v>0.75</v>
      </c>
      <c r="O25" s="92">
        <f>IF(ISBLANK(O23),VLOOKUP($AK$9,$AK$9:$AL$10,1,FALSE),"")</f>
        <v>0.75</v>
      </c>
      <c r="P25" s="105" t="str">
        <f>IF(ISBLANK(L23),(IFERROR(PRODUCT(VLOOKUP(N24,Rates!$B$3:$N$451,2,FALSE),N25,O25),"")),(IFERROR(PRODUCT(VLOOKUP(N24,Rates!$B$3:$N$451,2,FALSE),N25,O25),"")))</f>
        <v/>
      </c>
      <c r="Q25" s="95">
        <f>IF(ISBLANK(O23),VLOOKUP($AK$9,$AK$9:$AL$10,1,FALSE),"")</f>
        <v>0.75</v>
      </c>
      <c r="R25" s="92">
        <f>IF(ISBLANK(R23),VLOOKUP($AK$9,$AK$9:$AL$10,1,FALSE),"")</f>
        <v>0.75</v>
      </c>
      <c r="S25" s="105" t="str">
        <f>IF(ISBLANK(O23),(IFERROR(PRODUCT(VLOOKUP(Q24,Rates!$B$3:$N$451,2,FALSE),Q25,R25),"")),(IFERROR(PRODUCT(VLOOKUP(Q24,Rates!$B$3:$N$451,2,FALSE),Q25,R25),"")))</f>
        <v/>
      </c>
      <c r="T25" s="95">
        <f>IF(ISBLANK(R23),VLOOKUP($AK$9,$AK$9:$AL$10,1,FALSE),"")</f>
        <v>0.75</v>
      </c>
      <c r="U25" s="92">
        <f>IF(ISBLANK(U23),VLOOKUP($AK$9,$AK$9:$AL$10,1,FALSE),"")</f>
        <v>0.75</v>
      </c>
      <c r="V25" s="116" t="str">
        <f>IF(ISBLANK(R23),(IFERROR(PRODUCT(VLOOKUP(T24,Rates!$B$3:$N$451,2,FALSE),T25,U25),"")),(IFERROR(PRODUCT(VLOOKUP(T24,Rates!$B$3:$N$451,2,FALSE),T25,U25),"")))</f>
        <v/>
      </c>
      <c r="W25" s="4"/>
      <c r="X25" s="4"/>
      <c r="Y25" s="1"/>
      <c r="Z25" s="1"/>
      <c r="AA25" s="1"/>
      <c r="AB25" s="1"/>
      <c r="AC25" s="1"/>
      <c r="AD25" s="1"/>
      <c r="AE25" s="1"/>
      <c r="AF25" s="1"/>
      <c r="AG25" s="1"/>
      <c r="AH25" s="1"/>
      <c r="AI25" s="1"/>
      <c r="AJ25" s="1"/>
    </row>
    <row r="26" spans="1:38" ht="16" thickBot="1" x14ac:dyDescent="0.25">
      <c r="A26" s="4"/>
      <c r="B26" s="17">
        <f>IF(T22&lt;&gt;"",IF(MONTH(T22)&lt;&gt;MONTH(T22+1),"",T22+1),"")</f>
        <v>44227</v>
      </c>
      <c r="C26" s="18"/>
      <c r="D26" s="18"/>
      <c r="E26" s="19">
        <v>44593</v>
      </c>
      <c r="F26" s="18"/>
      <c r="G26" s="18"/>
      <c r="H26" s="19">
        <f>IF(E26&lt;&gt;"",IF(MONTH(E26)&lt;&gt;MONTH(E26+1),"",E26+1),"")</f>
        <v>44594</v>
      </c>
      <c r="I26" s="18"/>
      <c r="J26" s="18"/>
      <c r="K26" s="19">
        <f>IF(H26&lt;&gt;"",IF(MONTH(H26)&lt;&gt;MONTH(H26+1),"",H26+1),"")</f>
        <v>44595</v>
      </c>
      <c r="L26" s="18"/>
      <c r="M26" s="20"/>
      <c r="N26" s="21">
        <f>IF(K26&lt;&gt;"",IF(MONTH(K26)&lt;&gt;MONTH(K26+1),"",K26+1),"")</f>
        <v>44596</v>
      </c>
      <c r="O26" s="18"/>
      <c r="P26" s="18"/>
      <c r="Q26" s="19">
        <f>IF(N26&lt;&gt;"",IF(MONTH(N26)&lt;&gt;MONTH(N26+1),"",N26+1),"")</f>
        <v>44597</v>
      </c>
      <c r="R26" s="18"/>
      <c r="S26" s="20"/>
      <c r="T26" s="19">
        <f>IF(Q26&lt;&gt;"",IF(MONTH(Q26)&lt;&gt;MONTH(Q26+1),"",Q26+1),"")</f>
        <v>44598</v>
      </c>
      <c r="U26" s="18"/>
      <c r="V26" s="32"/>
      <c r="W26" s="4"/>
      <c r="X26" s="4"/>
      <c r="Y26" s="1"/>
      <c r="Z26" s="1"/>
      <c r="AA26" s="1"/>
      <c r="AB26" s="1"/>
      <c r="AC26" s="1"/>
      <c r="AD26" s="1"/>
      <c r="AE26" s="1"/>
      <c r="AF26" s="1"/>
      <c r="AG26" s="1"/>
      <c r="AH26" s="1"/>
      <c r="AI26" s="1"/>
      <c r="AJ26" s="1"/>
    </row>
    <row r="27" spans="1:38" ht="17" thickTop="1" thickBot="1" x14ac:dyDescent="0.25">
      <c r="A27" s="4"/>
      <c r="B27" s="12"/>
      <c r="C27" s="27"/>
      <c r="D27" s="13"/>
      <c r="E27" s="14"/>
      <c r="F27" s="29"/>
      <c r="G27" s="15"/>
      <c r="H27" s="13"/>
      <c r="I27" s="29"/>
      <c r="J27" s="13"/>
      <c r="K27" s="14"/>
      <c r="L27" s="29"/>
      <c r="M27" s="15"/>
      <c r="N27" s="13"/>
      <c r="O27" s="29"/>
      <c r="P27" s="13"/>
      <c r="Q27" s="14"/>
      <c r="R27" s="29"/>
      <c r="S27" s="15"/>
      <c r="T27" s="14"/>
      <c r="U27" s="28"/>
      <c r="V27" s="33"/>
      <c r="W27" s="4"/>
      <c r="X27" s="4"/>
      <c r="Y27" s="1"/>
      <c r="Z27" s="1"/>
      <c r="AA27" s="1"/>
      <c r="AB27" s="1"/>
      <c r="AC27" s="1"/>
      <c r="AD27" s="1"/>
      <c r="AE27" s="1"/>
      <c r="AF27" s="1"/>
      <c r="AG27" s="1"/>
      <c r="AH27" s="1"/>
      <c r="AI27" s="1"/>
      <c r="AJ27" s="1"/>
    </row>
    <row r="28" spans="1:38" ht="16" thickTop="1" x14ac:dyDescent="0.2">
      <c r="A28" s="4"/>
      <c r="B28" s="150" t="str">
        <f>IF(ISBLANK(C27),(IFERROR(VLOOKUP(U23,Rates!$A$2:$N$451,2,FALSE),"")),(IFERROR(VLOOKUP(C27,Rates!$A$2:$N$451,2,FALSE),"")))</f>
        <v/>
      </c>
      <c r="C28" s="148"/>
      <c r="D28" s="148"/>
      <c r="E28" s="147" t="str">
        <f>IF(ISBLANK(F27),(IFERROR(VLOOKUP(C27,Rates!$A$2:$N$451,2,FALSE),"")),(IFERROR(VLOOKUP(F27,Rates!$A$2:$N$451,2,FALSE),"")))</f>
        <v/>
      </c>
      <c r="F28" s="148"/>
      <c r="G28" s="151"/>
      <c r="H28" s="147"/>
      <c r="I28" s="148"/>
      <c r="J28" s="151"/>
      <c r="K28" s="147"/>
      <c r="L28" s="148"/>
      <c r="M28" s="151"/>
      <c r="N28" s="147"/>
      <c r="O28" s="148"/>
      <c r="P28" s="148"/>
      <c r="Q28" s="147"/>
      <c r="R28" s="148"/>
      <c r="S28" s="151"/>
      <c r="T28" s="147"/>
      <c r="U28" s="148"/>
      <c r="V28" s="149"/>
      <c r="W28" s="4"/>
      <c r="X28" s="4"/>
      <c r="Y28" s="1"/>
      <c r="Z28" s="1"/>
      <c r="AA28" s="1"/>
      <c r="AB28" s="1"/>
      <c r="AC28" s="1"/>
      <c r="AD28" s="1"/>
      <c r="AE28" s="1"/>
      <c r="AF28" s="1"/>
      <c r="AG28" s="1"/>
      <c r="AH28" s="1"/>
      <c r="AI28" s="1"/>
      <c r="AJ28" s="1"/>
    </row>
    <row r="29" spans="1:38" ht="16" thickBot="1" x14ac:dyDescent="0.25">
      <c r="A29" s="4"/>
      <c r="B29" s="45">
        <f>IF(ISBLANK(U23),VLOOKUP($AK$9,$AK$9:$AL$10,1,FALSE),"")</f>
        <v>0.75</v>
      </c>
      <c r="C29" s="46">
        <f>IF(ISBLANK(C27),VLOOKUP($AK$9,$AK$9:$AL$10,1,FALSE),"")</f>
        <v>0.75</v>
      </c>
      <c r="D29" s="42" t="str">
        <f>IF(ISBLANK(U23),(IFERROR(PRODUCT(VLOOKUP(B28,Rates!$B$3:$N$451,2,FALSE),B29,C29),"")),(IFERROR(PRODUCT(VLOOKUP(B28,Rates!$B$3:$N$451,2,FALSE),B29,C29),"")))</f>
        <v/>
      </c>
      <c r="E29" s="52">
        <f>IF(ISBLANK(C27),VLOOKUP($AK$9,$AK$9:$AL$10,1,FALSE),"")</f>
        <v>0.75</v>
      </c>
      <c r="F29" s="46">
        <f>IF(ISBLANK(F27),VLOOKUP($AK$9,$AK$9:$AL$10,1,FALSE),"")</f>
        <v>0.75</v>
      </c>
      <c r="G29" s="43" t="str">
        <f>IF(ISBLANK(C27),(IFERROR(PRODUCT(VLOOKUP(E28,Rates!$B$3:$N$451,2,FALSE),E29,F29),"")),(IFERROR(PRODUCT(VLOOKUP(E28,Rates!$B$3:$N$451,2,FALSE),E29,F29),"")))</f>
        <v/>
      </c>
      <c r="H29" s="52"/>
      <c r="I29" s="46"/>
      <c r="J29" s="43"/>
      <c r="K29" s="52"/>
      <c r="L29" s="46"/>
      <c r="M29" s="43"/>
      <c r="N29" s="52"/>
      <c r="O29" s="46"/>
      <c r="P29" s="43"/>
      <c r="Q29" s="52"/>
      <c r="R29" s="46"/>
      <c r="S29" s="43"/>
      <c r="T29" s="52"/>
      <c r="U29" s="46"/>
      <c r="V29" s="44"/>
      <c r="W29" s="4"/>
      <c r="X29" s="4"/>
      <c r="Y29" s="1"/>
      <c r="Z29" s="1"/>
      <c r="AA29" s="1"/>
      <c r="AB29" s="1"/>
      <c r="AC29" s="1"/>
      <c r="AD29" s="1"/>
      <c r="AE29" s="1"/>
      <c r="AF29" s="1"/>
      <c r="AG29" s="1"/>
      <c r="AH29" s="1"/>
      <c r="AI29" s="1"/>
      <c r="AJ29" s="1"/>
    </row>
    <row r="30" spans="1:38" x14ac:dyDescent="0.2">
      <c r="A30" s="4"/>
      <c r="B30" s="24"/>
      <c r="C30" s="25"/>
      <c r="D30" s="25"/>
      <c r="E30" s="24"/>
      <c r="F30" s="25"/>
      <c r="G30" s="25"/>
      <c r="H30" s="24"/>
      <c r="I30" s="25"/>
      <c r="J30" s="25"/>
      <c r="K30" s="24"/>
      <c r="L30" s="25"/>
      <c r="M30" s="25"/>
      <c r="N30" s="24"/>
      <c r="O30" s="25"/>
      <c r="P30" s="25"/>
      <c r="Q30" s="24"/>
      <c r="R30" s="25"/>
      <c r="S30" s="25"/>
      <c r="T30" s="24"/>
      <c r="U30" s="25"/>
      <c r="V30" s="26"/>
      <c r="W30" s="1"/>
      <c r="X30" s="4"/>
      <c r="Y30" s="1"/>
      <c r="Z30" s="1"/>
      <c r="AA30" s="1"/>
      <c r="AB30" s="1"/>
      <c r="AC30" s="1"/>
      <c r="AD30" s="1"/>
      <c r="AE30" s="1"/>
      <c r="AF30" s="1"/>
      <c r="AG30" s="1"/>
      <c r="AH30" s="1"/>
      <c r="AI30" s="1"/>
      <c r="AJ30" s="1"/>
      <c r="AK30" s="1"/>
      <c r="AL30" s="1"/>
    </row>
    <row r="31" spans="1:38" x14ac:dyDescent="0.2">
      <c r="A31" s="4"/>
      <c r="B31" s="26"/>
      <c r="C31" s="26"/>
      <c r="D31" s="26"/>
      <c r="E31" s="26"/>
      <c r="F31" s="26"/>
      <c r="G31" s="26"/>
      <c r="H31" s="26"/>
      <c r="I31" s="26"/>
      <c r="J31" s="26"/>
      <c r="K31" s="26"/>
      <c r="L31" s="26"/>
      <c r="M31" s="26"/>
      <c r="N31" s="26"/>
      <c r="O31" s="26"/>
      <c r="P31" s="26"/>
      <c r="Q31" s="26"/>
      <c r="R31" s="26"/>
      <c r="S31" s="26"/>
      <c r="T31" s="26"/>
      <c r="U31" s="26"/>
      <c r="V31" s="26"/>
      <c r="W31" s="1"/>
      <c r="X31" s="4"/>
      <c r="Y31" s="1"/>
      <c r="Z31" s="1"/>
      <c r="AA31" s="1"/>
      <c r="AB31" s="1"/>
      <c r="AC31" s="1"/>
      <c r="AD31" s="1"/>
      <c r="AE31" s="1"/>
      <c r="AF31" s="1"/>
      <c r="AG31" s="1"/>
      <c r="AH31" s="1"/>
      <c r="AI31" s="1"/>
      <c r="AJ31" s="1"/>
      <c r="AK31" s="1"/>
      <c r="AL31" s="1"/>
    </row>
    <row r="32" spans="1:38" x14ac:dyDescent="0.2">
      <c r="A32" s="4"/>
      <c r="B32" s="26"/>
      <c r="C32" s="26"/>
      <c r="D32" s="26"/>
      <c r="E32" s="26"/>
      <c r="F32" s="26"/>
      <c r="G32" s="26"/>
      <c r="H32" s="26"/>
      <c r="I32" s="26"/>
      <c r="J32" s="26"/>
      <c r="K32" s="26"/>
      <c r="L32" s="26"/>
      <c r="M32" s="26"/>
      <c r="N32" s="26"/>
      <c r="O32" s="26"/>
      <c r="P32" s="26"/>
      <c r="Q32" s="26"/>
      <c r="R32" s="26"/>
      <c r="S32" s="26"/>
      <c r="T32" s="26"/>
      <c r="U32" s="26"/>
      <c r="V32" s="26"/>
      <c r="W32" s="1"/>
      <c r="X32" s="4"/>
      <c r="Y32" s="1"/>
      <c r="Z32" s="1"/>
      <c r="AA32" s="1"/>
      <c r="AB32" s="1"/>
      <c r="AC32" s="1"/>
      <c r="AD32" s="1"/>
      <c r="AE32" s="1"/>
      <c r="AF32" s="1"/>
      <c r="AG32" s="1"/>
      <c r="AH32" s="1"/>
      <c r="AI32" s="1"/>
      <c r="AJ32" s="1"/>
      <c r="AK32" s="1"/>
      <c r="AL32" s="1"/>
    </row>
    <row r="33" spans="1:38" x14ac:dyDescent="0.2">
      <c r="A33" s="4"/>
      <c r="B33" s="4"/>
      <c r="C33" s="4"/>
      <c r="D33" s="4"/>
      <c r="E33" s="4"/>
      <c r="F33" s="4"/>
      <c r="G33" s="4"/>
      <c r="H33" s="4"/>
      <c r="I33" s="4"/>
      <c r="J33" s="4"/>
      <c r="K33" s="4"/>
      <c r="L33" s="4"/>
      <c r="M33" s="4"/>
      <c r="N33" s="4"/>
      <c r="O33" s="4"/>
      <c r="P33" s="4"/>
      <c r="Q33" s="4"/>
      <c r="R33" s="4"/>
      <c r="S33" s="4"/>
      <c r="T33" s="4"/>
      <c r="U33" s="4"/>
      <c r="V33" s="4"/>
      <c r="W33" s="1"/>
      <c r="X33" s="4"/>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55"/>
      <c r="Q35" s="155"/>
      <c r="R35" s="155"/>
      <c r="S35" s="155"/>
      <c r="T35" s="155"/>
      <c r="U35" s="155"/>
      <c r="V35" s="155"/>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46" t="s">
        <v>850</v>
      </c>
      <c r="Q36" s="146"/>
      <c r="R36" s="146"/>
      <c r="S36" s="146"/>
      <c r="T36" s="146"/>
      <c r="U36" s="146"/>
      <c r="V36" s="146"/>
      <c r="W36" s="146"/>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sheetData>
  <sheetProtection algorithmName="SHA-512" hashValue="HnxreZTBLRny1a3CvY/zmMfnYjZzv6Ck3eMFzjHmNYgiywL42hTiLb90kMDY4DBaJ3DmWmTyd1RTgyN0yq4PZw==" saltValue="eIo4KvXmkuFQQmIGNLShew==" spinCount="100000" sheet="1" selectLockedCells="1"/>
  <protectedRanges>
    <protectedRange sqref="C7 C11 F11 I11 L11 O11 R11 U11 C15 F15 I15 L15 O15 R15 U15 C19 F19 I19 L19 O19 R19 U19 C23 F23 I23 I7 F7 L23 O7 L7 O23 R23 C27 F27 I27 L27 O27 R27 U23 R7 U7" name="input1"/>
  </protectedRanges>
  <mergeCells count="55">
    <mergeCell ref="U1:W1"/>
    <mergeCell ref="P35:V35"/>
    <mergeCell ref="A1:C1"/>
    <mergeCell ref="S1:T1"/>
    <mergeCell ref="B4:V4"/>
    <mergeCell ref="B5:D5"/>
    <mergeCell ref="E5:G5"/>
    <mergeCell ref="H5:J5"/>
    <mergeCell ref="K5:M5"/>
    <mergeCell ref="N5:P5"/>
    <mergeCell ref="Q5:S5"/>
    <mergeCell ref="T5:V5"/>
    <mergeCell ref="B8:D8"/>
    <mergeCell ref="E8:G8"/>
    <mergeCell ref="H8:J8"/>
    <mergeCell ref="K8:M8"/>
    <mergeCell ref="N8:P8"/>
    <mergeCell ref="Q8:S8"/>
    <mergeCell ref="T8:V8"/>
    <mergeCell ref="B12:D12"/>
    <mergeCell ref="E12:G12"/>
    <mergeCell ref="H12:J12"/>
    <mergeCell ref="K12:M12"/>
    <mergeCell ref="N12:P12"/>
    <mergeCell ref="Q12:S12"/>
    <mergeCell ref="T12:V12"/>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6:W36"/>
    <mergeCell ref="T24:V24"/>
    <mergeCell ref="B24:D24"/>
    <mergeCell ref="E24:G24"/>
    <mergeCell ref="H24:J24"/>
    <mergeCell ref="K24:M24"/>
    <mergeCell ref="N24:P24"/>
    <mergeCell ref="Q24:S24"/>
    <mergeCell ref="B28:D28"/>
    <mergeCell ref="E28:G28"/>
    <mergeCell ref="H28:J28"/>
    <mergeCell ref="K28:M28"/>
    <mergeCell ref="N28:P28"/>
    <mergeCell ref="Q28:S28"/>
    <mergeCell ref="T28:V2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EC617-40C1-4467-BC3E-203A484461D8}">
  <dimension ref="A1:AL48"/>
  <sheetViews>
    <sheetView showGridLines="0" showRowColHeaders="0" zoomScaleNormal="100" workbookViewId="0">
      <pane xSplit="1" topLeftCell="B1" activePane="topRight" state="frozen"/>
      <selection activeCell="L7" sqref="L7"/>
      <selection pane="topRight" activeCell="F7" sqref="F7"/>
    </sheetView>
  </sheetViews>
  <sheetFormatPr baseColWidth="10" defaultColWidth="8.83203125" defaultRowHeight="15" x14ac:dyDescent="0.2"/>
  <cols>
    <col min="1" max="1" width="4.1640625" customWidth="1"/>
    <col min="2" max="22" width="7.6640625" customWidth="1"/>
  </cols>
  <sheetData>
    <row r="1" spans="1:37" ht="25" thickBot="1" x14ac:dyDescent="0.35">
      <c r="A1" s="156"/>
      <c r="B1" s="156"/>
      <c r="C1" s="156"/>
      <c r="D1" s="4"/>
      <c r="E1" s="4"/>
      <c r="F1" s="4"/>
      <c r="G1" s="4"/>
      <c r="H1" s="4"/>
      <c r="I1" s="4"/>
      <c r="J1" s="4"/>
      <c r="K1" s="4"/>
      <c r="L1" s="4"/>
      <c r="M1" s="4"/>
      <c r="N1" s="4"/>
      <c r="O1" s="4"/>
      <c r="P1" s="4"/>
      <c r="Q1" s="4"/>
      <c r="R1" s="4"/>
      <c r="S1" s="157" t="s">
        <v>285</v>
      </c>
      <c r="T1" s="157"/>
      <c r="U1" s="152">
        <f>SUM(G9,J9,M9,P9,S9,V9,D13,G13,J13,M13,P13,S13,V13,D17,G17,J17,M17,P17,S17,V17,D21,G21,J21,M21,P21,S21,V21,D25)</f>
        <v>0</v>
      </c>
      <c r="V1" s="153"/>
      <c r="W1" s="154"/>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58" t="s">
        <v>286</v>
      </c>
      <c r="C4" s="159"/>
      <c r="D4" s="159"/>
      <c r="E4" s="159"/>
      <c r="F4" s="159"/>
      <c r="G4" s="159"/>
      <c r="H4" s="159"/>
      <c r="I4" s="159"/>
      <c r="J4" s="159"/>
      <c r="K4" s="159"/>
      <c r="L4" s="159"/>
      <c r="M4" s="159"/>
      <c r="N4" s="159"/>
      <c r="O4" s="159"/>
      <c r="P4" s="159"/>
      <c r="Q4" s="159"/>
      <c r="R4" s="159"/>
      <c r="S4" s="159"/>
      <c r="T4" s="159"/>
      <c r="U4" s="159"/>
      <c r="V4" s="160"/>
      <c r="W4" s="4"/>
      <c r="X4" s="3"/>
      <c r="Y4" s="3"/>
      <c r="Z4" s="3"/>
      <c r="AA4" s="3"/>
      <c r="AB4" s="1"/>
      <c r="AC4" s="1"/>
      <c r="AD4" s="1"/>
      <c r="AE4" s="1"/>
      <c r="AF4" s="1"/>
      <c r="AG4" s="1"/>
      <c r="AH4" s="1"/>
      <c r="AI4" s="1"/>
      <c r="AJ4" s="1"/>
    </row>
    <row r="5" spans="1:37" ht="16" thickBot="1" x14ac:dyDescent="0.25">
      <c r="A5" s="4"/>
      <c r="B5" s="166" t="s">
        <v>276</v>
      </c>
      <c r="C5" s="167"/>
      <c r="D5" s="168"/>
      <c r="E5" s="169" t="s">
        <v>277</v>
      </c>
      <c r="F5" s="167"/>
      <c r="G5" s="168"/>
      <c r="H5" s="169" t="s">
        <v>278</v>
      </c>
      <c r="I5" s="167"/>
      <c r="J5" s="168"/>
      <c r="K5" s="169" t="s">
        <v>279</v>
      </c>
      <c r="L5" s="167"/>
      <c r="M5" s="168"/>
      <c r="N5" s="169" t="s">
        <v>280</v>
      </c>
      <c r="O5" s="167"/>
      <c r="P5" s="168"/>
      <c r="Q5" s="169" t="s">
        <v>281</v>
      </c>
      <c r="R5" s="167"/>
      <c r="S5" s="168"/>
      <c r="T5" s="169" t="s">
        <v>282</v>
      </c>
      <c r="U5" s="167"/>
      <c r="V5" s="170"/>
      <c r="W5" s="4"/>
      <c r="X5" s="3"/>
      <c r="Y5" s="3"/>
      <c r="Z5" s="3"/>
      <c r="AA5" s="3"/>
      <c r="AB5" s="1"/>
      <c r="AC5" s="1"/>
      <c r="AD5" s="1"/>
      <c r="AE5" s="1"/>
      <c r="AF5" s="1"/>
      <c r="AG5" s="1"/>
      <c r="AH5" s="1"/>
      <c r="AI5" s="1"/>
      <c r="AJ5" s="1"/>
    </row>
    <row r="6" spans="1:37" ht="16" thickBot="1" x14ac:dyDescent="0.25">
      <c r="A6" s="4"/>
      <c r="B6" s="5"/>
      <c r="C6" s="6"/>
      <c r="D6" s="8"/>
      <c r="E6" s="9">
        <v>44228</v>
      </c>
      <c r="F6" s="6"/>
      <c r="G6" s="6"/>
      <c r="H6" s="19">
        <f>E6+1</f>
        <v>44229</v>
      </c>
      <c r="I6" s="18"/>
      <c r="J6" s="20"/>
      <c r="K6" s="7">
        <f>H6+1</f>
        <v>44230</v>
      </c>
      <c r="L6" s="6"/>
      <c r="M6" s="6"/>
      <c r="N6" s="7">
        <f>K6+1</f>
        <v>44231</v>
      </c>
      <c r="O6" s="6"/>
      <c r="P6" s="8"/>
      <c r="Q6" s="7">
        <f>N6+1</f>
        <v>44232</v>
      </c>
      <c r="R6" s="6"/>
      <c r="S6" s="6"/>
      <c r="T6" s="7">
        <f>Q6+1</f>
        <v>44233</v>
      </c>
      <c r="U6" s="10"/>
      <c r="V6" s="11"/>
      <c r="W6" s="4"/>
      <c r="X6" s="3"/>
      <c r="Y6" s="3"/>
      <c r="Z6" s="3"/>
      <c r="AA6" s="3"/>
      <c r="AB6" s="1"/>
      <c r="AC6" s="1"/>
      <c r="AD6" s="1"/>
      <c r="AE6" s="1"/>
      <c r="AF6" s="1"/>
      <c r="AG6" s="1"/>
      <c r="AH6" s="1"/>
      <c r="AI6" s="1"/>
      <c r="AJ6" s="1"/>
    </row>
    <row r="7" spans="1:37" ht="17" thickTop="1" thickBot="1" x14ac:dyDescent="0.25">
      <c r="A7" s="4"/>
      <c r="B7" s="12"/>
      <c r="C7" s="29"/>
      <c r="D7" s="15"/>
      <c r="E7" s="13"/>
      <c r="F7" s="27"/>
      <c r="G7" s="13"/>
      <c r="H7" s="14"/>
      <c r="I7" s="27"/>
      <c r="J7" s="15"/>
      <c r="K7" s="14"/>
      <c r="L7" s="27"/>
      <c r="M7" s="13"/>
      <c r="N7" s="14"/>
      <c r="O7" s="27"/>
      <c r="P7" s="15"/>
      <c r="Q7" s="14"/>
      <c r="R7" s="27"/>
      <c r="S7" s="13"/>
      <c r="T7" s="14"/>
      <c r="U7" s="27"/>
      <c r="V7" s="33"/>
      <c r="W7" s="4"/>
      <c r="X7" s="3"/>
      <c r="Y7" s="3"/>
      <c r="Z7" s="3"/>
      <c r="AA7" s="3"/>
      <c r="AB7" s="1"/>
      <c r="AC7" s="1"/>
      <c r="AD7" s="1"/>
      <c r="AE7" s="1"/>
      <c r="AF7" s="1"/>
      <c r="AG7" s="1"/>
      <c r="AH7" s="1"/>
      <c r="AI7" s="1"/>
      <c r="AJ7" s="1"/>
    </row>
    <row r="8" spans="1:37" ht="16" thickTop="1" x14ac:dyDescent="0.2">
      <c r="A8" s="4"/>
      <c r="B8" s="150"/>
      <c r="C8" s="148"/>
      <c r="D8" s="151"/>
      <c r="E8" s="147" t="str">
        <f>IF(ISBLANK(F7),(IFERROR(VLOOKUP(JAN!C27,Rates!$A$3:$N$451,2,FALSE),"")),(IFERROR(VLOOKUP(F7,Rates!$A$3:$N$451,2,FALSE),"")))</f>
        <v/>
      </c>
      <c r="F8" s="148"/>
      <c r="G8" s="148"/>
      <c r="H8" s="147" t="str">
        <f>IF(ISBLANK(I7),(IFERROR(VLOOKUP(F7,Rates!$A$3:$N$451,2,FALSE),"")),(IFERROR(VLOOKUP(I7,Rates!$A$3:$N$451,2,FALSE),"")))</f>
        <v/>
      </c>
      <c r="I8" s="148"/>
      <c r="J8" s="151"/>
      <c r="K8" s="147" t="str">
        <f>IF(ISBLANK(L7),(IFERROR(VLOOKUP(I7,Rates!$A$3:$N$451,2,FALSE),"")),(IFERROR(VLOOKUP(L7,Rates!$A$3:$N$451,2,FALSE),"")))</f>
        <v/>
      </c>
      <c r="L8" s="148"/>
      <c r="M8" s="151"/>
      <c r="N8" s="147" t="str">
        <f>IF(ISBLANK(O7),(IFERROR(VLOOKUP(L7,Rates!$A$3:$N$451,2,FALSE),"")),(IFERROR(VLOOKUP(O7,Rates!$A$3:$N$451,2,FALSE),"")))</f>
        <v/>
      </c>
      <c r="O8" s="148"/>
      <c r="P8" s="151"/>
      <c r="Q8" s="147" t="str">
        <f>IF(ISBLANK(R7),(IFERROR(VLOOKUP(O7,Rates!$A$3:$N$451,2,FALSE),"")),(IFERROR(VLOOKUP(R7,Rates!$A$3:$N$451,2,FALSE),"")))</f>
        <v/>
      </c>
      <c r="R8" s="148"/>
      <c r="S8" s="148"/>
      <c r="T8" s="147" t="str">
        <f>IF(ISBLANK(U7),(IFERROR(VLOOKUP(R7,Rates!$A$3:$N$451,2,FALSE),"")),(IFERROR(VLOOKUP(U7,Rates!$A$3:$N$451,2,FALSE),"")))</f>
        <v/>
      </c>
      <c r="U8" s="148"/>
      <c r="V8" s="149"/>
      <c r="W8" s="4"/>
      <c r="X8" s="3"/>
      <c r="Y8" s="3"/>
      <c r="Z8" s="3"/>
      <c r="AA8" s="3"/>
      <c r="AB8" s="1"/>
      <c r="AC8" s="1"/>
      <c r="AD8" s="1"/>
      <c r="AE8" s="1"/>
      <c r="AF8" s="1"/>
      <c r="AG8" s="1"/>
      <c r="AH8" s="1"/>
      <c r="AI8" s="1"/>
      <c r="AJ8" s="1"/>
    </row>
    <row r="9" spans="1:37" x14ac:dyDescent="0.2">
      <c r="A9" s="4"/>
      <c r="B9" s="47"/>
      <c r="C9" s="48"/>
      <c r="D9" s="36"/>
      <c r="E9" s="49">
        <f>IF(ISBLANK(JAN!C27),VLOOKUP($AK$9,$AK$9:$AL$10,1,FALSE),"")</f>
        <v>0.75</v>
      </c>
      <c r="F9" s="48">
        <f>IF(ISBLANK(F7),VLOOKUP($AK$9,$AK$9:$AL$10,1,FALSE),"")</f>
        <v>0.75</v>
      </c>
      <c r="G9" s="36" t="str">
        <f>IF(ISBLANK(JAN!C27),(IFERROR(PRODUCT(VLOOKUP(E8,Rates!$B$3:$N$451,3,FALSE),E9,F9),"")),(IFERROR(PRODUCT(VLOOKUP(E8,Rates!$B$3:$N$451,3,FALSE),E9,F9),"")))</f>
        <v/>
      </c>
      <c r="H9" s="49">
        <f>IF(ISBLANK(F7),VLOOKUP($AK$9,$AK$9:$AL$10,1,FALSE),"")</f>
        <v>0.75</v>
      </c>
      <c r="I9" s="48">
        <f>IF(ISBLANK(I7),VLOOKUP($AK$9,$AK$9:$AL$10,1,FALSE),"")</f>
        <v>0.75</v>
      </c>
      <c r="J9" s="39" t="str">
        <f>IF(ISBLANK(F7),(IFERROR(PRODUCT(VLOOKUP(H8,Rates!$B$3:$N$451,3,FALSE),H9,I9),"")),(IFERROR(PRODUCT(VLOOKUP(H8,Rates!$B$3:$N$451,3,FALSE),H9,I9),"")))</f>
        <v/>
      </c>
      <c r="K9" s="49">
        <f>IF(ISBLANK(I7),VLOOKUP($AK$9,$AK$9:$AL$10,1,FALSE),"")</f>
        <v>0.75</v>
      </c>
      <c r="L9" s="48">
        <f>IF(ISBLANK(L7),VLOOKUP($AK$9,$AK$9:$AL$10,1,FALSE),"")</f>
        <v>0.75</v>
      </c>
      <c r="M9" s="39" t="str">
        <f>IF(ISBLANK(I7),(IFERROR(PRODUCT(VLOOKUP(K8,Rates!$B$3:$N$451,3,FALSE),K9,L9),"")),(IFERROR(PRODUCT(VLOOKUP(K8,Rates!$B$3:$N$451,3,FALSE),K9,L9),"")))</f>
        <v/>
      </c>
      <c r="N9" s="49">
        <f>IF(ISBLANK(L7),VLOOKUP($AK$9,$AK$9:$AL$10,1,FALSE),"")</f>
        <v>0.75</v>
      </c>
      <c r="O9" s="48">
        <f>IF(ISBLANK(O7),VLOOKUP($AK$9,$AK$9:$AL$10,1,FALSE),"")</f>
        <v>0.75</v>
      </c>
      <c r="P9" s="39" t="str">
        <f>IF(ISBLANK(L7),(IFERROR(PRODUCT(VLOOKUP(N8,Rates!$B$3:$N$451,3,FALSE),N9,O9),"")),(IFERROR(PRODUCT(VLOOKUP(N8,Rates!$B$3:$N$451,3,FALSE),N9,O9),"")))</f>
        <v/>
      </c>
      <c r="Q9" s="49">
        <f>IF(ISBLANK(O7),VLOOKUP($AK$9,$AK$9:$AL$10,1,FALSE),"")</f>
        <v>0.75</v>
      </c>
      <c r="R9" s="48">
        <f>IF(ISBLANK(R7),VLOOKUP($AK$9,$AK$9:$AL$10,1,FALSE),"")</f>
        <v>0.75</v>
      </c>
      <c r="S9" s="36" t="str">
        <f>IF(ISBLANK(O7),(IFERROR(PRODUCT(VLOOKUP(Q8,Rates!$B$3:$N$451,3,FALSE),Q9,R9),"")),(IFERROR(PRODUCT(VLOOKUP(Q8,Rates!$B$3:$N$451,3,FALSE),Q9,R9),"")))</f>
        <v/>
      </c>
      <c r="T9" s="49">
        <f>IF(ISBLANK(R7),VLOOKUP($AK$9,$AK$9:$AL$10,1,FALSE),"")</f>
        <v>0.75</v>
      </c>
      <c r="U9" s="48">
        <f>IF(ISBLANK(U7),VLOOKUP($AK$9,$AK$9:$AL$10,1,FALSE),"")</f>
        <v>0.75</v>
      </c>
      <c r="V9" s="41" t="str">
        <f>IF(ISBLANK(R7),(IFERROR(PRODUCT(VLOOKUP(T8,Rates!$B$3:$N$451,3,FALSE),T9,U9),"")),(IFERROR(PRODUCT(VLOOKUP(T8,Rates!$B$3:$N$451,3,FALSE),T9,U9),"")))</f>
        <v/>
      </c>
      <c r="W9" s="4"/>
      <c r="X9" s="3"/>
      <c r="Y9" s="3"/>
      <c r="Z9" s="3"/>
      <c r="AA9" s="3"/>
      <c r="AB9" s="1"/>
      <c r="AC9" s="1"/>
      <c r="AD9" s="1"/>
      <c r="AE9" s="1"/>
      <c r="AF9" s="1"/>
      <c r="AG9" s="1"/>
      <c r="AH9" s="1"/>
      <c r="AI9" s="1"/>
      <c r="AJ9" s="1"/>
      <c r="AK9">
        <v>0.75</v>
      </c>
    </row>
    <row r="10" spans="1:37" ht="16" thickBot="1" x14ac:dyDescent="0.25">
      <c r="A10" s="4"/>
      <c r="B10" s="17">
        <f>T6+1</f>
        <v>44234</v>
      </c>
      <c r="C10" s="18"/>
      <c r="D10" s="18"/>
      <c r="E10" s="19">
        <f>B10+1</f>
        <v>44235</v>
      </c>
      <c r="F10" s="18"/>
      <c r="G10" s="20"/>
      <c r="H10" s="21">
        <f>E10+1</f>
        <v>44236</v>
      </c>
      <c r="I10" s="18"/>
      <c r="J10" s="18"/>
      <c r="K10" s="19">
        <f>H10+1</f>
        <v>44237</v>
      </c>
      <c r="L10" s="18"/>
      <c r="M10" s="18"/>
      <c r="N10" s="19">
        <f>K10+1</f>
        <v>44238</v>
      </c>
      <c r="O10" s="18"/>
      <c r="P10" s="20"/>
      <c r="Q10" s="19">
        <f>N10+1</f>
        <v>44239</v>
      </c>
      <c r="R10" s="18"/>
      <c r="S10" s="18"/>
      <c r="T10" s="19">
        <f>Q10+1</f>
        <v>44240</v>
      </c>
      <c r="U10" s="22"/>
      <c r="V10" s="23"/>
      <c r="W10" s="4"/>
      <c r="X10" s="3"/>
      <c r="Y10" s="3"/>
      <c r="Z10" s="3"/>
      <c r="AA10" s="3"/>
      <c r="AB10" s="1"/>
      <c r="AC10" s="1"/>
      <c r="AD10" s="1"/>
      <c r="AE10" s="1"/>
      <c r="AF10" s="1"/>
      <c r="AG10" s="1"/>
      <c r="AH10" s="1"/>
      <c r="AI10" s="1"/>
      <c r="AJ10" s="1"/>
    </row>
    <row r="11" spans="1:37" ht="17" thickTop="1" thickBot="1" x14ac:dyDescent="0.25">
      <c r="A11" s="4"/>
      <c r="B11" s="12"/>
      <c r="C11" s="27"/>
      <c r="D11" s="13"/>
      <c r="E11" s="14"/>
      <c r="F11" s="27"/>
      <c r="G11" s="15"/>
      <c r="H11" s="13"/>
      <c r="I11" s="27"/>
      <c r="J11" s="13"/>
      <c r="K11" s="14"/>
      <c r="L11" s="27"/>
      <c r="M11" s="13"/>
      <c r="N11" s="14"/>
      <c r="O11" s="27"/>
      <c r="P11" s="15"/>
      <c r="Q11" s="14"/>
      <c r="R11" s="27"/>
      <c r="S11" s="13"/>
      <c r="T11" s="14"/>
      <c r="U11" s="90"/>
      <c r="V11" s="16"/>
      <c r="W11" s="4"/>
      <c r="X11" s="3"/>
      <c r="Y11" s="3"/>
      <c r="Z11" s="3"/>
      <c r="AA11" s="3"/>
      <c r="AB11" s="1"/>
      <c r="AC11" s="1"/>
      <c r="AD11" s="1"/>
      <c r="AE11" s="1"/>
      <c r="AF11" s="1"/>
      <c r="AG11" s="1"/>
      <c r="AH11" s="1"/>
      <c r="AI11" s="1"/>
      <c r="AJ11" s="1"/>
    </row>
    <row r="12" spans="1:37" ht="16" thickTop="1" x14ac:dyDescent="0.2">
      <c r="A12" s="4"/>
      <c r="B12" s="150" t="str">
        <f>IF(ISBLANK(C11),(IFERROR(VLOOKUP(U7,Rates!$A$3:$N$451,2,FALSE),"")),(IFERROR(VLOOKUP(C11,Rates!$A$3:$N$451,2,FALSE),"")))</f>
        <v/>
      </c>
      <c r="C12" s="148"/>
      <c r="D12" s="148"/>
      <c r="E12" s="147" t="str">
        <f>IF(ISBLANK(F11),(IFERROR(VLOOKUP(C11,Rates!$A$3:$N$451,2,FALSE),"")),(IFERROR(VLOOKUP(F11,Rates!$A$3:$N$451,2,FALSE),"")))</f>
        <v/>
      </c>
      <c r="F12" s="148"/>
      <c r="G12" s="151"/>
      <c r="H12" s="148" t="str">
        <f>IF(ISBLANK(I11),(IFERROR(VLOOKUP(F11,Rates!$A$3:$N$451,2,FALSE),"")),(IFERROR(VLOOKUP(I11,Rates!$A$3:$N$451,2,FALSE),"")))</f>
        <v/>
      </c>
      <c r="I12" s="148"/>
      <c r="J12" s="148"/>
      <c r="K12" s="147" t="str">
        <f>IF(ISBLANK(L11),(IFERROR(VLOOKUP(I11,Rates!$A$3:$N$451,2,FALSE),"")),(IFERROR(VLOOKUP(L11,Rates!$A$3:$N$451,2,FALSE),"")))</f>
        <v/>
      </c>
      <c r="L12" s="148"/>
      <c r="M12" s="148"/>
      <c r="N12" s="147" t="str">
        <f>IF(ISBLANK(O11),(IFERROR(VLOOKUP(L11,Rates!$A$3:$N$451,2,FALSE),"")),(IFERROR(VLOOKUP(O11,Rates!$A$3:$N$451,2,FALSE),"")))</f>
        <v/>
      </c>
      <c r="O12" s="148"/>
      <c r="P12" s="151"/>
      <c r="Q12" s="147" t="str">
        <f>IF(ISBLANK(R11),(IFERROR(VLOOKUP(O11,Rates!$A$3:$N$451,2,FALSE),"")),(IFERROR(VLOOKUP(R11,Rates!$A$3:$N$451,2,FALSE),"")))</f>
        <v/>
      </c>
      <c r="R12" s="148"/>
      <c r="S12" s="148"/>
      <c r="T12" s="147" t="str">
        <f>IF(ISBLANK(U11),(IFERROR(VLOOKUP(R11,Rates!$A$3:$N$451,2,FALSE),"")),(IFERROR(VLOOKUP(U11,Rates!$A$3:$N$451,2,FALSE),"")))</f>
        <v/>
      </c>
      <c r="U12" s="148"/>
      <c r="V12" s="149"/>
      <c r="W12" s="4"/>
      <c r="X12" s="3"/>
      <c r="Y12" s="3"/>
      <c r="Z12" s="3"/>
      <c r="AA12" s="3"/>
      <c r="AB12" s="1"/>
      <c r="AC12" s="1"/>
      <c r="AD12" s="1"/>
      <c r="AE12" s="1"/>
      <c r="AF12" s="1"/>
      <c r="AG12" s="1"/>
      <c r="AH12" s="1"/>
      <c r="AI12" s="1"/>
      <c r="AJ12" s="1"/>
    </row>
    <row r="13" spans="1:37" x14ac:dyDescent="0.2">
      <c r="A13" s="4"/>
      <c r="B13" s="47">
        <f>IF(ISBLANK(U7),VLOOKUP($AK$9,$AK$9:$AL$10,1,FALSE),"")</f>
        <v>0.75</v>
      </c>
      <c r="C13" s="48">
        <f>IF(ISBLANK(C11),VLOOKUP($AK$9,$AK$9:$AL$10,1,FALSE),"")</f>
        <v>0.75</v>
      </c>
      <c r="D13" s="36" t="str">
        <f>IF(ISBLANK(U7),(IFERROR(PRODUCT(VLOOKUP(B12,Rates!$B$3:$N$451,3,FALSE),B13,C13),"")),(IFERROR(PRODUCT(VLOOKUP(B12,Rates!$B$3:$N$451,3,FALSE),B13,C13),"")))</f>
        <v/>
      </c>
      <c r="E13" s="49">
        <f>IF(ISBLANK(C11),VLOOKUP($AK$9,$AK$9:$AL$10,1,FALSE),"")</f>
        <v>0.75</v>
      </c>
      <c r="F13" s="48">
        <f>IF(ISBLANK(F11),VLOOKUP($AK$9,$AK$9:$AL$10,1,FALSE),"")</f>
        <v>0.75</v>
      </c>
      <c r="G13" s="36" t="str">
        <f>IF(ISBLANK(C11),(IFERROR(PRODUCT(VLOOKUP(E12,Rates!$B$3:$N$451,3,FALSE),E13,F13),"")),(IFERROR(PRODUCT(VLOOKUP(E12,Rates!$B$3:$N$451,3,FALSE),E13,F13),"")))</f>
        <v/>
      </c>
      <c r="H13" s="49">
        <f>IF(ISBLANK(F11),VLOOKUP($AK$9,$AK$9:$AL$10,1,FALSE),"")</f>
        <v>0.75</v>
      </c>
      <c r="I13" s="48">
        <f>IF(ISBLANK(I11),VLOOKUP($AK$9,$AK$9:$AL$10,1,FALSE),"")</f>
        <v>0.75</v>
      </c>
      <c r="J13" s="39" t="str">
        <f>IF(ISBLANK(F11),(IFERROR(PRODUCT(VLOOKUP(H12,Rates!$B$3:$N$451,3,FALSE),H13,I13),"")),(IFERROR(PRODUCT(VLOOKUP(H12,Rates!$B$3:$N$451,3,FALSE),H13,I13),"")))</f>
        <v/>
      </c>
      <c r="K13" s="49">
        <f>IF(ISBLANK(I11),VLOOKUP($AK$9,$AK$9:$AL$10,1,FALSE),"")</f>
        <v>0.75</v>
      </c>
      <c r="L13" s="48">
        <f>IF(ISBLANK(L11),VLOOKUP($AK$9,$AK$9:$AL$10,1,FALSE),"")</f>
        <v>0.75</v>
      </c>
      <c r="M13" s="36" t="str">
        <f>IF(ISBLANK(I11),(IFERROR(PRODUCT(VLOOKUP(K12,Rates!$B$3:$N$451,3,FALSE),K13,L13),"")),(IFERROR(PRODUCT(VLOOKUP(K12,Rates!$B$3:$N$451,3,FALSE),K13,L13),"")))</f>
        <v/>
      </c>
      <c r="N13" s="49">
        <f>IF(ISBLANK(L11),VLOOKUP($AK$9,$AK$9:$AL$10,1,FALSE),"")</f>
        <v>0.75</v>
      </c>
      <c r="O13" s="48">
        <f>IF(ISBLANK(O11),VLOOKUP($AK$9,$AK$9:$AL$10,1,FALSE),"")</f>
        <v>0.75</v>
      </c>
      <c r="P13" s="39" t="str">
        <f>IF(ISBLANK(L11),(IFERROR(PRODUCT(VLOOKUP(N12,Rates!$B$3:$N$451,3,FALSE),N13,O13),"")),(IFERROR(PRODUCT(VLOOKUP(N12,Rates!$B$3:$N$451,3,FALSE),N13,O13),"")))</f>
        <v/>
      </c>
      <c r="Q13" s="49">
        <f>IF(ISBLANK(O11),VLOOKUP($AK$9,$AK$9:$AL$10,1,FALSE),"")</f>
        <v>0.75</v>
      </c>
      <c r="R13" s="48">
        <f>IF(ISBLANK(R11),VLOOKUP($AK$9,$AK$9:$AL$10,1,FALSE),"")</f>
        <v>0.75</v>
      </c>
      <c r="S13" s="36" t="str">
        <f>IF(ISBLANK(O11),(IFERROR(PRODUCT(VLOOKUP(Q12,Rates!$B$3:$N$451,3,FALSE),Q13,R13),"")),(IFERROR(PRODUCT(VLOOKUP(Q12,Rates!$B$3:$N$451,3,FALSE),Q13,R13),"")))</f>
        <v/>
      </c>
      <c r="T13" s="49">
        <f>IF(ISBLANK(R11),VLOOKUP($AK$9,$AK$9:$AL$10,1,FALSE),"")</f>
        <v>0.75</v>
      </c>
      <c r="U13" s="48">
        <f>IF(ISBLANK(U11),VLOOKUP($AK$9,$AK$9:$AL$10,1,FALSE),"")</f>
        <v>0.75</v>
      </c>
      <c r="V13" s="41" t="str">
        <f>IF(ISBLANK(R11),(IFERROR(PRODUCT(VLOOKUP(T12,Rates!$B$3:$N$451,3,FALSE),T13,U13),"")),(IFERROR(PRODUCT(VLOOKUP(T12,Rates!$B$3:$N$451,3,FALSE),T13,U13),"")))</f>
        <v/>
      </c>
      <c r="W13" s="4"/>
      <c r="X13" s="3"/>
      <c r="Y13" s="3"/>
      <c r="Z13" s="3"/>
      <c r="AA13" s="3"/>
      <c r="AB13" s="1"/>
      <c r="AC13" s="1"/>
      <c r="AD13" s="1"/>
      <c r="AE13" s="1"/>
      <c r="AF13" s="1"/>
      <c r="AG13" s="1"/>
      <c r="AH13" s="1"/>
      <c r="AI13" s="1"/>
      <c r="AJ13" s="1"/>
    </row>
    <row r="14" spans="1:37" ht="16" thickBot="1" x14ac:dyDescent="0.25">
      <c r="A14" s="4"/>
      <c r="B14" s="17">
        <f>T10+1</f>
        <v>44241</v>
      </c>
      <c r="C14" s="13"/>
      <c r="D14" s="13"/>
      <c r="E14" s="19">
        <f>B14+1</f>
        <v>44242</v>
      </c>
      <c r="F14" s="18"/>
      <c r="G14" s="18"/>
      <c r="H14" s="19">
        <f>E14+1</f>
        <v>44243</v>
      </c>
      <c r="I14" s="18"/>
      <c r="J14" s="20"/>
      <c r="K14" s="19">
        <f>H14+1</f>
        <v>44244</v>
      </c>
      <c r="L14" s="18"/>
      <c r="M14" s="18"/>
      <c r="N14" s="19">
        <f>K14+1</f>
        <v>44245</v>
      </c>
      <c r="O14" s="18"/>
      <c r="P14" s="20"/>
      <c r="Q14" s="19">
        <f>N14+1</f>
        <v>44246</v>
      </c>
      <c r="R14" s="18"/>
      <c r="S14" s="18"/>
      <c r="T14" s="19">
        <f>Q14+1</f>
        <v>44247</v>
      </c>
      <c r="U14" s="22"/>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c r="G15" s="13"/>
      <c r="H15" s="14"/>
      <c r="I15" s="27"/>
      <c r="J15" s="15"/>
      <c r="K15" s="14"/>
      <c r="L15" s="27"/>
      <c r="M15" s="13"/>
      <c r="N15" s="14"/>
      <c r="O15" s="27"/>
      <c r="P15" s="15"/>
      <c r="Q15" s="14"/>
      <c r="R15" s="27"/>
      <c r="S15" s="13"/>
      <c r="T15" s="14"/>
      <c r="U15" s="90"/>
      <c r="V15" s="16"/>
      <c r="W15" s="4"/>
      <c r="X15" s="4"/>
      <c r="Y15" s="1"/>
      <c r="Z15" s="1"/>
      <c r="AA15" s="1"/>
      <c r="AB15" s="1"/>
      <c r="AC15" s="1"/>
      <c r="AD15" s="1"/>
      <c r="AE15" s="1"/>
      <c r="AF15" s="1"/>
      <c r="AG15" s="1"/>
      <c r="AH15" s="1"/>
      <c r="AI15" s="1"/>
      <c r="AJ15" s="1"/>
    </row>
    <row r="16" spans="1:37" ht="16" thickTop="1" x14ac:dyDescent="0.2">
      <c r="A16" s="4"/>
      <c r="B16" s="150" t="str">
        <f>IF(ISBLANK(C15),(IFERROR(VLOOKUP(U11,Rates!$A$3:$N$451,2,FALSE),"")),(IFERROR(VLOOKUP(C15,Rates!$A$3:$N$451,2,FALSE),"")))</f>
        <v/>
      </c>
      <c r="C16" s="148"/>
      <c r="D16" s="148"/>
      <c r="E16" s="147" t="str">
        <f>IF(ISBLANK(F15),(IFERROR(VLOOKUP(C15,Rates!$A$3:$N$451,2,FALSE),"")),(IFERROR(VLOOKUP(F15,Rates!$A$3:$N$451,2,FALSE),"")))</f>
        <v/>
      </c>
      <c r="F16" s="148"/>
      <c r="G16" s="148"/>
      <c r="H16" s="147" t="str">
        <f>IF(ISBLANK(I15),(IFERROR(VLOOKUP(F15,Rates!$A$3:$N$451,2,FALSE),"")),(IFERROR(VLOOKUP(I15,Rates!$A$3:$N$451,2,FALSE),"")))</f>
        <v/>
      </c>
      <c r="I16" s="148"/>
      <c r="J16" s="151"/>
      <c r="K16" s="147" t="str">
        <f>IF(ISBLANK(L15),(IFERROR(VLOOKUP(I15,Rates!$A$3:$N$451,2,FALSE),"")),(IFERROR(VLOOKUP(L15,Rates!$A$3:$N$451,2,FALSE),"")))</f>
        <v/>
      </c>
      <c r="L16" s="148"/>
      <c r="M16" s="148"/>
      <c r="N16" s="147" t="str">
        <f>IF(ISBLANK(O15),(IFERROR(VLOOKUP(L15,Rates!$A$3:$N$451,2,FALSE),"")),(IFERROR(VLOOKUP(O15,Rates!$A$3:$N$451,2,FALSE),"")))</f>
        <v/>
      </c>
      <c r="O16" s="148"/>
      <c r="P16" s="151"/>
      <c r="Q16" s="147" t="str">
        <f>IF(ISBLANK(R15),(IFERROR(VLOOKUP(O15,Rates!$A$3:$N$451,2,FALSE),"")),(IFERROR(VLOOKUP(R15,Rates!$A$3:$N$451,2,FALSE),"")))</f>
        <v/>
      </c>
      <c r="R16" s="148"/>
      <c r="S16" s="148"/>
      <c r="T16" s="147" t="str">
        <f>IF(ISBLANK(U15),(IFERROR(VLOOKUP(R15,Rates!$A$3:$N$451,2,FALSE),"")),(IFERROR(VLOOKUP(U15,Rates!$A$3:$N$451,2,FALSE),"")))</f>
        <v/>
      </c>
      <c r="U16" s="148"/>
      <c r="V16" s="149"/>
      <c r="W16" s="4"/>
      <c r="X16" s="4"/>
      <c r="Y16" s="1"/>
      <c r="Z16" s="1"/>
      <c r="AA16" s="1"/>
      <c r="AB16" s="1"/>
      <c r="AC16" s="1"/>
      <c r="AD16" s="1"/>
      <c r="AE16" s="1"/>
      <c r="AF16" s="1"/>
      <c r="AG16" s="1"/>
      <c r="AH16" s="1"/>
      <c r="AI16" s="1"/>
      <c r="AJ16" s="1"/>
    </row>
    <row r="17" spans="1:38" x14ac:dyDescent="0.2">
      <c r="A17" s="4"/>
      <c r="B17" s="47">
        <f>IF(ISBLANK(U11),VLOOKUP($AK$9,$AK$9:$AL$10,1,FALSE),"")</f>
        <v>0.75</v>
      </c>
      <c r="C17" s="48">
        <f>IF(ISBLANK(C15),VLOOKUP($AK$9,$AK$9:$AL$10,1,FALSE),"")</f>
        <v>0.75</v>
      </c>
      <c r="D17" s="36" t="str">
        <f>IF(ISBLANK(U11),(IFERROR(PRODUCT(VLOOKUP(B16,Rates!$B$3:$N$451,3,FALSE),B17,C17),"")),(IFERROR(PRODUCT(VLOOKUP(B16,Rates!$B$3:$N$451,3,FALSE),B17,C17),"")))</f>
        <v/>
      </c>
      <c r="E17" s="49">
        <f>IF(ISBLANK(C15),VLOOKUP($AK$9,$AK$9:$AL$10,1,FALSE),"")</f>
        <v>0.75</v>
      </c>
      <c r="F17" s="48">
        <f>IF(ISBLANK(F15),VLOOKUP($AK$9,$AK$9:$AL$10,1,FALSE),"")</f>
        <v>0.75</v>
      </c>
      <c r="G17" s="36" t="str">
        <f>IF(ISBLANK(C15),(IFERROR(PRODUCT(VLOOKUP(E16,Rates!$B$3:$N$451,3,FALSE),E17,F17),"")),(IFERROR(PRODUCT(VLOOKUP(E16,Rates!$B$3:$N$451,3,FALSE),E17,F17),"")))</f>
        <v/>
      </c>
      <c r="H17" s="49">
        <f>IF(ISBLANK(F15),VLOOKUP($AK$9,$AK$9:$AL$10,1,FALSE),"")</f>
        <v>0.75</v>
      </c>
      <c r="I17" s="48">
        <f>IF(ISBLANK(I15),VLOOKUP($AK$9,$AK$9:$AL$10,1,FALSE),"")</f>
        <v>0.75</v>
      </c>
      <c r="J17" s="39" t="str">
        <f>IF(ISBLANK(F15),(IFERROR(PRODUCT(VLOOKUP(H16,Rates!$B$3:$N$451,3,FALSE),H17,I17),"")),(IFERROR(PRODUCT(VLOOKUP(H16,Rates!$B$3:$N$451,3,FALSE),H17,I17),"")))</f>
        <v/>
      </c>
      <c r="K17" s="49">
        <f>IF(ISBLANK(I15),VLOOKUP($AK$9,$AK$9:$AL$10,1,FALSE),"")</f>
        <v>0.75</v>
      </c>
      <c r="L17" s="48">
        <f>IF(ISBLANK(L15),VLOOKUP($AK$9,$AK$9:$AL$10,1,FALSE),"")</f>
        <v>0.75</v>
      </c>
      <c r="M17" s="36" t="str">
        <f>IF(ISBLANK(I15),(IFERROR(PRODUCT(VLOOKUP(K16,Rates!$B$3:$N$451,3,FALSE),K17,L17),"")),(IFERROR(PRODUCT(VLOOKUP(K16,Rates!$B$3:$N$451,3,FALSE),K17,L17),"")))</f>
        <v/>
      </c>
      <c r="N17" s="49">
        <f>IF(ISBLANK(L15),VLOOKUP($AK$9,$AK$9:$AL$10,1,FALSE),"")</f>
        <v>0.75</v>
      </c>
      <c r="O17" s="48">
        <f>IF(ISBLANK(O15),VLOOKUP($AK$9,$AK$9:$AL$10,1,FALSE),"")</f>
        <v>0.75</v>
      </c>
      <c r="P17" s="39" t="str">
        <f>IF(ISBLANK(L15),(IFERROR(PRODUCT(VLOOKUP(N16,Rates!$B$3:$N$451,3,FALSE),N17,O17),"")),(IFERROR(PRODUCT(VLOOKUP(N16,Rates!$B$3:$N$451,3,FALSE),N17,O17),"")))</f>
        <v/>
      </c>
      <c r="Q17" s="49">
        <f>IF(ISBLANK(O15),VLOOKUP($AK$9,$AK$9:$AL$10,1,FALSE),"")</f>
        <v>0.75</v>
      </c>
      <c r="R17" s="48">
        <f>IF(ISBLANK(R15),VLOOKUP($AK$9,$AK$9:$AL$10,1,FALSE),"")</f>
        <v>0.75</v>
      </c>
      <c r="S17" s="36" t="str">
        <f>IF(ISBLANK(O15),(IFERROR(PRODUCT(VLOOKUP(Q16,Rates!$B$3:$N$451,3,FALSE),Q17,R17),"")),(IFERROR(PRODUCT(VLOOKUP(Q16,Rates!$B$3:$N$451,3,FALSE),Q17,R17),"")))</f>
        <v/>
      </c>
      <c r="T17" s="49">
        <f>IF(ISBLANK(R15),VLOOKUP($AK$9,$AK$9:$AL$10,1,FALSE),"")</f>
        <v>0.75</v>
      </c>
      <c r="U17" s="48">
        <f>IF(ISBLANK(U15),VLOOKUP($AK$9,$AK$9:$AL$10,1,FALSE),"")</f>
        <v>0.75</v>
      </c>
      <c r="V17" s="41" t="str">
        <f>IF(ISBLANK(R15),(IFERROR(PRODUCT(VLOOKUP(T16,Rates!$B$3:$N$451,3,FALSE),T17,U17),"")),(IFERROR(PRODUCT(VLOOKUP(T16,Rates!$B$3:$N$451,3,FALSE),T17,U17),"")))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44248</v>
      </c>
      <c r="C18" s="13"/>
      <c r="D18" s="13"/>
      <c r="E18" s="31">
        <f>IF(B18&lt;&gt;"",IF(MONTH(B18)&lt;&gt;MONTH(B18+1),"",B18+1),"")</f>
        <v>44249</v>
      </c>
      <c r="F18" s="18"/>
      <c r="G18" s="18"/>
      <c r="H18" s="19">
        <f>IF(E18&lt;&gt;"",IF(MONTH(E18)&lt;&gt;MONTH(E18+1),"",E18+1),"")</f>
        <v>44250</v>
      </c>
      <c r="I18" s="18"/>
      <c r="J18" s="20"/>
      <c r="K18" s="19">
        <f>IF(H18&lt;&gt;"",IF(MONTH(H18)&lt;&gt;MONTH(H18+1),"",H18+1),"")</f>
        <v>44251</v>
      </c>
      <c r="L18" s="18"/>
      <c r="M18" s="18"/>
      <c r="N18" s="19">
        <f>IF(K18&lt;&gt;"",IF(MONTH(K18)&lt;&gt;MONTH(K18+1),"",K18+1),"")</f>
        <v>44252</v>
      </c>
      <c r="O18" s="18"/>
      <c r="P18" s="20"/>
      <c r="Q18" s="19">
        <f>IF(N18&lt;&gt;"",IF(MONTH(N18)&lt;&gt;MONTH(N18+1),"",N18+1),"")</f>
        <v>44253</v>
      </c>
      <c r="R18" s="18"/>
      <c r="S18" s="18"/>
      <c r="T18" s="19">
        <f>IF(Q18&lt;&gt;"",IF(MONTH(Q18)&lt;&gt;MONTH(Q18+1),"",Q18+1),"")</f>
        <v>44254</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3"/>
      <c r="H19" s="14"/>
      <c r="I19" s="27"/>
      <c r="J19" s="15"/>
      <c r="K19" s="14"/>
      <c r="L19" s="27"/>
      <c r="M19" s="13"/>
      <c r="N19" s="14"/>
      <c r="O19" s="27"/>
      <c r="P19" s="15"/>
      <c r="Q19" s="14"/>
      <c r="R19" s="27"/>
      <c r="S19" s="13"/>
      <c r="T19" s="14"/>
      <c r="U19" s="27"/>
      <c r="V19" s="16"/>
      <c r="W19" s="4"/>
      <c r="X19" s="4"/>
      <c r="Y19" s="1"/>
      <c r="Z19" s="1"/>
      <c r="AA19" s="1"/>
      <c r="AB19" s="1"/>
      <c r="AC19" s="1"/>
      <c r="AD19" s="1"/>
      <c r="AE19" s="1"/>
      <c r="AF19" s="1"/>
      <c r="AG19" s="1"/>
      <c r="AH19" s="1"/>
      <c r="AI19" s="1"/>
      <c r="AJ19" s="1"/>
    </row>
    <row r="20" spans="1:38" ht="16" thickTop="1" x14ac:dyDescent="0.2">
      <c r="A20" s="4"/>
      <c r="B20" s="150" t="str">
        <f>IF(ISBLANK(C19),(IFERROR(VLOOKUP(U15,Rates!$A$3:$N$451,2,FALSE),"")),(IFERROR(VLOOKUP(C19,Rates!$A$3:$N$451,2,FALSE),"")))</f>
        <v/>
      </c>
      <c r="C20" s="148"/>
      <c r="D20" s="148"/>
      <c r="E20" s="147" t="str">
        <f>IF(ISBLANK(F19),(IFERROR(VLOOKUP(C19,Rates!$A$3:$N$451,2,FALSE),"")),(IFERROR(VLOOKUP(F19,Rates!$A$3:$N$451,2,FALSE),"")))</f>
        <v/>
      </c>
      <c r="F20" s="148"/>
      <c r="G20" s="148"/>
      <c r="H20" s="147" t="str">
        <f>IF(ISBLANK(I19),(IFERROR(VLOOKUP(F19,Rates!$A$3:$N$451,2,FALSE),"")),(IFERROR(VLOOKUP(I19,Rates!$A$3:$N$451,2,FALSE),"")))</f>
        <v/>
      </c>
      <c r="I20" s="148"/>
      <c r="J20" s="151"/>
      <c r="K20" s="147" t="str">
        <f>IF(ISBLANK(L19),(IFERROR(VLOOKUP(I19,Rates!$A$3:$N$451,2,FALSE),"")),(IFERROR(VLOOKUP(L19,Rates!$A$3:$N$451,2,FALSE),"")))</f>
        <v/>
      </c>
      <c r="L20" s="148"/>
      <c r="M20" s="148"/>
      <c r="N20" s="147" t="str">
        <f>IF(ISBLANK(O19),(IFERROR(VLOOKUP(L19,Rates!$A$3:$N$451,2,FALSE),"")),(IFERROR(VLOOKUP(O19,Rates!$A$3:$N$451,2,FALSE),"")))</f>
        <v/>
      </c>
      <c r="O20" s="148"/>
      <c r="P20" s="151"/>
      <c r="Q20" s="147" t="str">
        <f>IF(ISBLANK(R19),(IFERROR(VLOOKUP(O19,Rates!$A$3:$N$451,2,FALSE),"")),(IFERROR(VLOOKUP(R19,Rates!$A$3:$N$451,2,FALSE),"")))</f>
        <v/>
      </c>
      <c r="R20" s="148"/>
      <c r="S20" s="148"/>
      <c r="T20" s="147" t="str">
        <f>IF(ISBLANK(U19),(IFERROR(VLOOKUP(R19,Rates!$A$3:$N$451,2,FALSE),"")),(IFERROR(VLOOKUP(U19,Rates!$A$3:$N$451,2,FALSE),"")))</f>
        <v/>
      </c>
      <c r="U20" s="148"/>
      <c r="V20" s="149"/>
      <c r="W20" s="4"/>
      <c r="X20" s="4"/>
      <c r="Y20" s="1"/>
      <c r="Z20" s="1"/>
      <c r="AA20" s="1"/>
      <c r="AB20" s="1"/>
      <c r="AC20" s="1"/>
      <c r="AD20" s="1"/>
      <c r="AE20" s="1"/>
      <c r="AF20" s="1"/>
      <c r="AG20" s="1"/>
      <c r="AH20" s="1"/>
      <c r="AI20" s="1"/>
      <c r="AJ20" s="1"/>
    </row>
    <row r="21" spans="1:38" x14ac:dyDescent="0.2">
      <c r="A21" s="4"/>
      <c r="B21" s="94">
        <f>IF(ISBLANK(U15),VLOOKUP($AK$9,$AK$9:$AL$10,1,FALSE),"")</f>
        <v>0.75</v>
      </c>
      <c r="C21" s="92">
        <f>IF(ISBLANK(C19),VLOOKUP($AK$9,$AK$9:$AL$10,1,FALSE),"")</f>
        <v>0.75</v>
      </c>
      <c r="D21" s="93" t="str">
        <f>IF(ISBLANK(U15),(IFERROR(PRODUCT(VLOOKUP(B20,Rates!$B$3:$N$451,3,FALSE),B21,C21),"")),(IFERROR(PRODUCT(VLOOKUP(B20,Rates!$B$3:$N$451,3,FALSE),B21,C21),"")))</f>
        <v/>
      </c>
      <c r="E21" s="49">
        <f>IF(ISBLANK(C19),VLOOKUP($AK$9,$AK$9:$AL$10,1,FALSE),"")</f>
        <v>0.75</v>
      </c>
      <c r="F21" s="48">
        <f>IF(ISBLANK(F19),VLOOKUP($AK$9,$AK$9:$AL$10,1,FALSE),"")</f>
        <v>0.75</v>
      </c>
      <c r="G21" s="36" t="str">
        <f>IF(ISBLANK(C19),(IFERROR(PRODUCT(VLOOKUP(E20,Rates!$B$3:$N$451,3,FALSE),E21,F21),"")),(IFERROR(PRODUCT(VLOOKUP(E20,Rates!$B$3:$N$451,3,FALSE),E21,F21),"")))</f>
        <v/>
      </c>
      <c r="H21" s="49">
        <f>IF(ISBLANK(F19),VLOOKUP($AK$9,$AK$9:$AL$10,1,FALSE),"")</f>
        <v>0.75</v>
      </c>
      <c r="I21" s="48">
        <f>IF(ISBLANK(I19),VLOOKUP($AK$9,$AK$9:$AL$10,1,FALSE),"")</f>
        <v>0.75</v>
      </c>
      <c r="J21" s="39" t="str">
        <f>IF(ISBLANK(F19),(IFERROR(PRODUCT(VLOOKUP(H20,Rates!$B$3:$N$451,3,FALSE),H21,I21),"")),(IFERROR(PRODUCT(VLOOKUP(H20,Rates!$B$3:$N$451,3,FALSE),H21,I21),"")))</f>
        <v/>
      </c>
      <c r="K21" s="49">
        <f>IF(ISBLANK(I19),VLOOKUP($AK$9,$AK$9:$AL$10,1,FALSE),"")</f>
        <v>0.75</v>
      </c>
      <c r="L21" s="48">
        <f>IF(ISBLANK(L19),VLOOKUP($AK$9,$AK$9:$AL$10,1,FALSE),"")</f>
        <v>0.75</v>
      </c>
      <c r="M21" s="36" t="str">
        <f>IF(ISBLANK(I19),(IFERROR(PRODUCT(VLOOKUP(K20,Rates!$B$3:$N$451,3,FALSE),K21,L21),"")),(IFERROR(PRODUCT(VLOOKUP(K20,Rates!$B$3:$N$451,3,FALSE),K21,L21),"")))</f>
        <v/>
      </c>
      <c r="N21" s="49">
        <f>IF(ISBLANK(L19),VLOOKUP($AK$9,$AK$9:$AL$10,1,FALSE),"")</f>
        <v>0.75</v>
      </c>
      <c r="O21" s="48">
        <f>IF(ISBLANK(O19),VLOOKUP($AK$9,$AK$9:$AL$10,1,FALSE),"")</f>
        <v>0.75</v>
      </c>
      <c r="P21" s="39" t="str">
        <f>IF(ISBLANK(L19),(IFERROR(PRODUCT(VLOOKUP(N20,Rates!$B$3:$N$451,3,FALSE),N21,O21),"")),(IFERROR(PRODUCT(VLOOKUP(N20,Rates!$B$3:$N$451,3,FALSE),N21,O21),"")))</f>
        <v/>
      </c>
      <c r="Q21" s="49">
        <f>IF(ISBLANK(O19),VLOOKUP($AK$9,$AK$9:$AL$10,1,FALSE),"")</f>
        <v>0.75</v>
      </c>
      <c r="R21" s="48">
        <f>IF(ISBLANK(R19),VLOOKUP($AK$9,$AK$9:$AL$10,1,FALSE),"")</f>
        <v>0.75</v>
      </c>
      <c r="S21" s="36" t="str">
        <f>IF(ISBLANK(O19),(IFERROR(PRODUCT(VLOOKUP(Q20,Rates!$B$3:$N$451,3,FALSE),Q21,R21),"")),(IFERROR(PRODUCT(VLOOKUP(Q20,Rates!$B$3:$N$451,3,FALSE),Q21,R21),"")))</f>
        <v/>
      </c>
      <c r="T21" s="49">
        <f>IF(ISBLANK(R19),VLOOKUP($AK$9,$AK$9:$AL$10,1,FALSE),"")</f>
        <v>0.75</v>
      </c>
      <c r="U21" s="48">
        <f>IF(ISBLANK(U19),VLOOKUP($AK$9,$AK$9:$AL$10,1,FALSE),"")</f>
        <v>0.75</v>
      </c>
      <c r="V21" s="41" t="str">
        <f>IF(ISBLANK(R19),(IFERROR(PRODUCT(VLOOKUP(T20,Rates!$B$3:$N$451,3,FALSE),T21,U21),"")),(IFERROR(PRODUCT(VLOOKUP(T20,Rates!$B$3:$N$451,3,FALSE),T21,U21),"")))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44255</v>
      </c>
      <c r="C22" s="18"/>
      <c r="D22" s="20"/>
      <c r="E22" s="31">
        <v>44256</v>
      </c>
      <c r="F22" s="18"/>
      <c r="G22" s="18"/>
      <c r="H22" s="19">
        <f>IF(E22&lt;&gt;"",IF(MONTH(E22)&lt;&gt;MONTH(E22+1),"",E22+1),"")</f>
        <v>44257</v>
      </c>
      <c r="I22" s="18"/>
      <c r="J22" s="20"/>
      <c r="K22" s="19">
        <f>IF(H22&lt;&gt;"",IF(MONTH(H22)&lt;&gt;MONTH(H22+1),"",H22+1),"")</f>
        <v>44258</v>
      </c>
      <c r="L22" s="18"/>
      <c r="M22" s="18"/>
      <c r="N22" s="19">
        <f>IF(K22&lt;&gt;"",IF(MONTH(K22)&lt;&gt;MONTH(K22+1),"",K22+1),"")</f>
        <v>44259</v>
      </c>
      <c r="O22" s="18"/>
      <c r="P22" s="20"/>
      <c r="Q22" s="19">
        <f>IF(N22&lt;&gt;"",IF(MONTH(N22)&lt;&gt;MONTH(N22+1),"",N22+1),"")</f>
        <v>44260</v>
      </c>
      <c r="R22" s="18"/>
      <c r="S22" s="18"/>
      <c r="T22" s="19">
        <f>IF(Q22&lt;&gt;"",IF(MONTH(Q22)&lt;&gt;MONTH(Q22+1),"",Q22+1),"")</f>
        <v>44261</v>
      </c>
      <c r="U22" s="22"/>
      <c r="V22" s="23"/>
      <c r="W22" s="4"/>
      <c r="X22" s="4"/>
      <c r="Y22" s="1"/>
      <c r="Z22" s="1"/>
      <c r="AA22" s="1"/>
      <c r="AB22" s="1"/>
      <c r="AC22" s="1"/>
      <c r="AD22" s="1"/>
      <c r="AE22" s="1"/>
      <c r="AF22" s="1"/>
      <c r="AG22" s="1"/>
      <c r="AH22" s="1"/>
      <c r="AI22" s="1"/>
      <c r="AJ22" s="1"/>
    </row>
    <row r="23" spans="1:38" ht="17" thickTop="1" thickBot="1" x14ac:dyDescent="0.25">
      <c r="A23" s="4"/>
      <c r="B23" s="12"/>
      <c r="C23" s="27"/>
      <c r="D23" s="15"/>
      <c r="E23" s="14"/>
      <c r="F23" s="29"/>
      <c r="G23" s="13"/>
      <c r="H23" s="14"/>
      <c r="I23" s="29"/>
      <c r="J23" s="15"/>
      <c r="K23" s="14"/>
      <c r="L23" s="29"/>
      <c r="M23" s="13"/>
      <c r="N23" s="14"/>
      <c r="O23" s="29"/>
      <c r="P23" s="15"/>
      <c r="Q23" s="14"/>
      <c r="R23" s="29"/>
      <c r="S23" s="13"/>
      <c r="T23" s="14"/>
      <c r="U23" s="29"/>
      <c r="V23" s="16"/>
      <c r="W23" s="4"/>
      <c r="X23" s="4"/>
      <c r="Y23" s="1"/>
      <c r="Z23" s="1"/>
      <c r="AA23" s="1"/>
      <c r="AB23" s="1"/>
      <c r="AC23" s="1"/>
      <c r="AD23" s="1"/>
      <c r="AE23" s="1"/>
      <c r="AF23" s="1"/>
      <c r="AG23" s="1"/>
      <c r="AH23" s="1"/>
      <c r="AI23" s="1"/>
      <c r="AJ23" s="1"/>
    </row>
    <row r="24" spans="1:38" ht="16" thickTop="1" x14ac:dyDescent="0.2">
      <c r="A24" s="4"/>
      <c r="B24" s="150" t="str">
        <f>IF(ISBLANK(C23),(IFERROR(VLOOKUP(U19,Rates!$A$3:$N$451,2,FALSE),"")),(IFERROR(VLOOKUP(C23,Rates!$A$3:$N$451,2,FALSE),"")))</f>
        <v/>
      </c>
      <c r="C24" s="148"/>
      <c r="D24" s="151"/>
      <c r="E24" s="147" t="str">
        <f>IF(ISBLANK(F23),(IFERROR(VLOOKUP(C23,Rates!$A$3:$N$451,2,FALSE),"")),(IFERROR(VLOOKUP(F23,Rates!$A$3:$N$451,2,FALSE),"")))</f>
        <v/>
      </c>
      <c r="F24" s="148"/>
      <c r="G24" s="148"/>
      <c r="H24" s="147"/>
      <c r="I24" s="148"/>
      <c r="J24" s="151"/>
      <c r="K24" s="147"/>
      <c r="L24" s="148"/>
      <c r="M24" s="148"/>
      <c r="N24" s="147"/>
      <c r="O24" s="148"/>
      <c r="P24" s="151"/>
      <c r="Q24" s="147"/>
      <c r="R24" s="148"/>
      <c r="S24" s="148"/>
      <c r="T24" s="147"/>
      <c r="U24" s="148"/>
      <c r="V24" s="149"/>
      <c r="W24" s="4"/>
      <c r="X24" s="4"/>
      <c r="Y24" s="1"/>
      <c r="Z24" s="1"/>
      <c r="AA24" s="1"/>
      <c r="AB24" s="1"/>
      <c r="AC24" s="1"/>
      <c r="AD24" s="1"/>
      <c r="AE24" s="1"/>
      <c r="AF24" s="1"/>
      <c r="AG24" s="1"/>
      <c r="AH24" s="1"/>
      <c r="AI24" s="1"/>
      <c r="AJ24" s="1"/>
    </row>
    <row r="25" spans="1:38" ht="16" thickBot="1" x14ac:dyDescent="0.25">
      <c r="A25" s="4"/>
      <c r="B25" s="45">
        <f>IF(ISBLANK(U19),VLOOKUP($AK$9,$AK$9:$AL$10,1,FALSE),"")</f>
        <v>0.75</v>
      </c>
      <c r="C25" s="46">
        <f>IF(ISBLANK(C23),VLOOKUP($AK$9,$AK$9:$AL$10,1,FALSE),"")</f>
        <v>0.75</v>
      </c>
      <c r="D25" s="43" t="str">
        <f>IF(ISBLANK(U19),(IFERROR(PRODUCT(VLOOKUP(B24,Rates!$B$3:$N$451,3,FALSE),B25,C25),"")),(IFERROR(PRODUCT(VLOOKUP(B24,Rates!$B$3:$N$451,3,FALSE),B25,C25),"")))</f>
        <v/>
      </c>
      <c r="E25" s="52">
        <f>IF(ISBLANK(C23),VLOOKUP($AK$9,$AK$9:$AL$10,1,FALSE),"")</f>
        <v>0.75</v>
      </c>
      <c r="F25" s="46">
        <f>IF(ISBLANK(F23),VLOOKUP($AK$9,$AK$9:$AL$10,1,FALSE),"")</f>
        <v>0.75</v>
      </c>
      <c r="G25" s="42" t="str">
        <f>IF(ISBLANK(C23),(IFERROR(PRODUCT(VLOOKUP(E24,Rates!$B$3:$N$451,3,FALSE),E25,F25),"")),(IFERROR(PRODUCT(VLOOKUP(E24,Rates!$B$3:$N$451,3,FALSE),E25,F25),"")))</f>
        <v/>
      </c>
      <c r="H25" s="52"/>
      <c r="I25" s="46"/>
      <c r="J25" s="43"/>
      <c r="K25" s="52"/>
      <c r="L25" s="46"/>
      <c r="M25" s="42"/>
      <c r="N25" s="52"/>
      <c r="O25" s="46"/>
      <c r="P25" s="43"/>
      <c r="Q25" s="52"/>
      <c r="R25" s="46"/>
      <c r="S25" s="42"/>
      <c r="T25" s="52"/>
      <c r="U25" s="46"/>
      <c r="V25" s="44"/>
      <c r="W25" s="4"/>
      <c r="X25" s="4"/>
      <c r="Y25" s="1"/>
      <c r="Z25" s="1"/>
      <c r="AA25" s="1"/>
      <c r="AB25" s="1"/>
      <c r="AC25" s="1"/>
      <c r="AD25" s="1"/>
      <c r="AE25" s="1"/>
      <c r="AF25" s="1"/>
      <c r="AG25" s="1"/>
      <c r="AH25" s="1"/>
      <c r="AI25" s="1"/>
      <c r="AJ25" s="1"/>
    </row>
    <row r="26" spans="1:38" x14ac:dyDescent="0.2">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2">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2">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2">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55"/>
      <c r="Q31" s="155"/>
      <c r="R31" s="155"/>
      <c r="S31" s="155"/>
      <c r="T31" s="155"/>
      <c r="U31" s="155"/>
      <c r="V31" s="155"/>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46" t="s">
        <v>850</v>
      </c>
      <c r="Q32" s="146"/>
      <c r="R32" s="146"/>
      <c r="S32" s="146"/>
      <c r="T32" s="146"/>
      <c r="U32" s="146"/>
      <c r="V32" s="146"/>
      <c r="W32" s="146"/>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jbTt+N98n78ZjGAIN7QuLNcKgJQvMD6GzvZcyWlItLvEMv1sABBvye1etiHcJ5WjbsLpCRp1063z9u1v1elCnQ==" saltValue="7C0Tgu8nFcBEVZ9HgMWzJg==" spinCount="100000" sheet="1" selectLockedCells="1"/>
  <protectedRanges>
    <protectedRange sqref="C11 F11 I11 L11 O11 R11 U11 C15 F15 I15 L15 O15 R15 U15 C19 F19 I19 L19 O19 R19 U19 C7 C23 U7 F23 I23 L23 O23 R23 U23 L7 O7 R7 F7 I7" name="input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T24:V24"/>
    <mergeCell ref="B24:D24"/>
    <mergeCell ref="E24:G24"/>
    <mergeCell ref="H24:J24"/>
    <mergeCell ref="K24:M24"/>
    <mergeCell ref="N24:P24"/>
    <mergeCell ref="P31:V31"/>
    <mergeCell ref="Q24:S2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125E5-6C41-4C3A-8BA8-F89C4112A281}">
  <dimension ref="A1:AL48"/>
  <sheetViews>
    <sheetView showGridLines="0" showRowColHeaders="0" zoomScaleNormal="100" workbookViewId="0">
      <pane xSplit="1" topLeftCell="B1" activePane="topRight" state="frozen"/>
      <selection activeCell="C11" sqref="C11"/>
      <selection pane="topRight" activeCell="C11" sqref="C11"/>
    </sheetView>
  </sheetViews>
  <sheetFormatPr baseColWidth="10" defaultColWidth="8.83203125" defaultRowHeight="15" x14ac:dyDescent="0.2"/>
  <cols>
    <col min="1" max="1" width="4.1640625" customWidth="1"/>
    <col min="2" max="22" width="7.6640625" customWidth="1"/>
  </cols>
  <sheetData>
    <row r="1" spans="1:37" ht="25" thickBot="1" x14ac:dyDescent="0.35">
      <c r="A1" s="156"/>
      <c r="B1" s="156"/>
      <c r="C1" s="156"/>
      <c r="D1" s="4"/>
      <c r="E1" s="4"/>
      <c r="F1" s="4"/>
      <c r="G1" s="4"/>
      <c r="H1" s="4"/>
      <c r="I1" s="4"/>
      <c r="J1" s="4"/>
      <c r="K1" s="4"/>
      <c r="L1" s="4"/>
      <c r="M1" s="4"/>
      <c r="N1" s="4"/>
      <c r="O1" s="4"/>
      <c r="P1" s="4"/>
      <c r="Q1" s="4"/>
      <c r="R1" s="4"/>
      <c r="S1" s="157" t="s">
        <v>285</v>
      </c>
      <c r="T1" s="157"/>
      <c r="U1" s="152">
        <f>SUM(G9,J9,M9,P9,S9,V9,V13,S13,P13,M13,J13,G13,D13,D17,G17,J17,M17,P17,S17,V17,V21,S21,P21,M21,J21,G21,D21,D25,G25,J25,M25)</f>
        <v>0</v>
      </c>
      <c r="V1" s="153"/>
      <c r="W1" s="154"/>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58" t="s">
        <v>287</v>
      </c>
      <c r="C4" s="159"/>
      <c r="D4" s="159"/>
      <c r="E4" s="159"/>
      <c r="F4" s="159"/>
      <c r="G4" s="159"/>
      <c r="H4" s="159"/>
      <c r="I4" s="159"/>
      <c r="J4" s="159"/>
      <c r="K4" s="159"/>
      <c r="L4" s="159"/>
      <c r="M4" s="159"/>
      <c r="N4" s="159"/>
      <c r="O4" s="159"/>
      <c r="P4" s="159"/>
      <c r="Q4" s="159"/>
      <c r="R4" s="159"/>
      <c r="S4" s="159"/>
      <c r="T4" s="159"/>
      <c r="U4" s="159"/>
      <c r="V4" s="160"/>
      <c r="W4" s="4"/>
      <c r="X4" s="3"/>
      <c r="Y4" s="3"/>
      <c r="Z4" s="3"/>
      <c r="AA4" s="3"/>
      <c r="AB4" s="1"/>
      <c r="AC4" s="1"/>
      <c r="AD4" s="1"/>
      <c r="AE4" s="1"/>
      <c r="AF4" s="1"/>
      <c r="AG4" s="1"/>
      <c r="AH4" s="1"/>
      <c r="AI4" s="1"/>
      <c r="AJ4" s="1"/>
    </row>
    <row r="5" spans="1:37" ht="16" thickBot="1" x14ac:dyDescent="0.25">
      <c r="A5" s="4"/>
      <c r="B5" s="161" t="s">
        <v>276</v>
      </c>
      <c r="C5" s="162"/>
      <c r="D5" s="163"/>
      <c r="E5" s="164" t="s">
        <v>277</v>
      </c>
      <c r="F5" s="162"/>
      <c r="G5" s="163"/>
      <c r="H5" s="164" t="s">
        <v>278</v>
      </c>
      <c r="I5" s="162"/>
      <c r="J5" s="163"/>
      <c r="K5" s="164" t="s">
        <v>279</v>
      </c>
      <c r="L5" s="162"/>
      <c r="M5" s="163"/>
      <c r="N5" s="164" t="s">
        <v>280</v>
      </c>
      <c r="O5" s="162"/>
      <c r="P5" s="163"/>
      <c r="Q5" s="164" t="s">
        <v>281</v>
      </c>
      <c r="R5" s="162"/>
      <c r="S5" s="163"/>
      <c r="T5" s="164" t="s">
        <v>282</v>
      </c>
      <c r="U5" s="162"/>
      <c r="V5" s="165"/>
      <c r="W5" s="4"/>
      <c r="X5" s="3"/>
      <c r="Y5" s="3"/>
      <c r="Z5" s="3"/>
      <c r="AA5" s="3"/>
      <c r="AB5" s="1"/>
      <c r="AC5" s="1"/>
      <c r="AD5" s="1"/>
      <c r="AE5" s="1"/>
      <c r="AF5" s="1"/>
      <c r="AG5" s="1"/>
      <c r="AH5" s="1"/>
      <c r="AI5" s="1"/>
      <c r="AJ5" s="1"/>
    </row>
    <row r="6" spans="1:37" ht="16" thickBot="1" x14ac:dyDescent="0.25">
      <c r="A6" s="4"/>
      <c r="B6" s="5"/>
      <c r="C6" s="6"/>
      <c r="D6" s="8"/>
      <c r="E6" s="7">
        <v>44256</v>
      </c>
      <c r="F6" s="6"/>
      <c r="G6" s="8"/>
      <c r="H6" s="7">
        <f>E6+1</f>
        <v>44257</v>
      </c>
      <c r="I6" s="6"/>
      <c r="J6" s="8"/>
      <c r="K6" s="7">
        <f>H6+1</f>
        <v>44258</v>
      </c>
      <c r="L6" s="6"/>
      <c r="M6" s="8"/>
      <c r="N6" s="9">
        <f>K6+1</f>
        <v>44259</v>
      </c>
      <c r="O6" s="6"/>
      <c r="P6" s="6"/>
      <c r="Q6" s="7">
        <f>N6+1</f>
        <v>44260</v>
      </c>
      <c r="R6" s="6"/>
      <c r="S6" s="8"/>
      <c r="T6" s="9">
        <f>Q6+1</f>
        <v>44261</v>
      </c>
      <c r="U6" s="10"/>
      <c r="V6" s="11"/>
      <c r="W6" s="4"/>
      <c r="X6" s="3"/>
      <c r="Y6" s="3"/>
      <c r="Z6" s="3"/>
      <c r="AA6" s="3"/>
      <c r="AB6" s="1"/>
      <c r="AC6" s="1"/>
      <c r="AD6" s="1"/>
      <c r="AE6" s="1"/>
      <c r="AF6" s="1"/>
      <c r="AG6" s="1"/>
      <c r="AH6" s="1"/>
      <c r="AI6" s="1"/>
      <c r="AJ6" s="1"/>
    </row>
    <row r="7" spans="1:37" ht="17" thickTop="1" thickBot="1" x14ac:dyDescent="0.25">
      <c r="A7" s="4"/>
      <c r="B7" s="12"/>
      <c r="C7" s="29"/>
      <c r="D7" s="15"/>
      <c r="E7" s="14"/>
      <c r="F7" s="27"/>
      <c r="G7" s="15"/>
      <c r="H7" s="14"/>
      <c r="I7" s="27"/>
      <c r="J7" s="13"/>
      <c r="K7" s="14"/>
      <c r="L7" s="27"/>
      <c r="M7" s="13"/>
      <c r="N7" s="14"/>
      <c r="O7" s="27"/>
      <c r="P7" s="15"/>
      <c r="Q7" s="14"/>
      <c r="R7" s="27"/>
      <c r="S7" s="13"/>
      <c r="T7" s="14"/>
      <c r="U7" s="90"/>
      <c r="V7" s="16"/>
      <c r="W7" s="4"/>
      <c r="X7" s="3"/>
      <c r="Y7" s="3"/>
      <c r="Z7" s="3"/>
      <c r="AA7" s="3"/>
      <c r="AB7" s="1"/>
      <c r="AC7" s="1"/>
      <c r="AD7" s="1"/>
      <c r="AE7" s="1"/>
      <c r="AF7" s="1"/>
      <c r="AG7" s="1"/>
      <c r="AH7" s="1"/>
      <c r="AI7" s="1"/>
      <c r="AJ7" s="1"/>
    </row>
    <row r="8" spans="1:37" ht="16" thickTop="1" x14ac:dyDescent="0.2">
      <c r="A8" s="4"/>
      <c r="B8" s="150"/>
      <c r="C8" s="148"/>
      <c r="D8" s="151"/>
      <c r="E8" s="147" t="str">
        <f>IF(ISBLANK(F7),(IFERROR(VLOOKUP(FEB!C23,Rates!$A$3:$N$451,2,FALSE),"")),(IFERROR(VLOOKUP(F7,Rates!$A$3:$N$451,2,FALSE),"")))</f>
        <v/>
      </c>
      <c r="F8" s="148"/>
      <c r="G8" s="148"/>
      <c r="H8" s="147" t="str">
        <f>IF(ISBLANK(I7),(IFERROR(VLOOKUP(F7,Rates!$A$3:$N$451,2,FALSE),"")),(IFERROR(VLOOKUP(I7,Rates!$A$3:$N$451,2,FALSE),"")))</f>
        <v/>
      </c>
      <c r="I8" s="148"/>
      <c r="J8" s="148"/>
      <c r="K8" s="147" t="str">
        <f>IF(ISBLANK(L7),(IFERROR(VLOOKUP(I7,Rates!$A$3:$N$451,2,FALSE),"")),(IFERROR(VLOOKUP(L7,Rates!$A$3:$N$451,2,FALSE),"")))</f>
        <v/>
      </c>
      <c r="L8" s="148"/>
      <c r="M8" s="148"/>
      <c r="N8" s="147" t="str">
        <f>IF(ISBLANK(O7),(IFERROR(VLOOKUP(L7,Rates!$A$3:$N$451,2,FALSE),"")),(IFERROR(VLOOKUP(O7,Rates!$A$3:$N$451,2,FALSE),"")))</f>
        <v/>
      </c>
      <c r="O8" s="148"/>
      <c r="P8" s="148"/>
      <c r="Q8" s="147" t="str">
        <f>IF(ISBLANK(R7),(IFERROR(VLOOKUP(O7,Rates!$A$3:$N$451,2,FALSE),"")),(IFERROR(VLOOKUP(R7,Rates!$A$3:$N$451,2,FALSE),"")))</f>
        <v/>
      </c>
      <c r="R8" s="148"/>
      <c r="S8" s="148"/>
      <c r="T8" s="147" t="str">
        <f>IF(ISBLANK(U7),(IFERROR(VLOOKUP(R7,Rates!$A$3:$N$451,2,FALSE),"")),(IFERROR(VLOOKUP(U7,Rates!$A$3:$N$451,2,FALSE),"")))</f>
        <v/>
      </c>
      <c r="U8" s="148"/>
      <c r="V8" s="149"/>
      <c r="W8" s="4"/>
      <c r="X8" s="3"/>
      <c r="Y8" s="3"/>
      <c r="Z8" s="3"/>
      <c r="AA8" s="3"/>
      <c r="AB8" s="1"/>
      <c r="AC8" s="1"/>
      <c r="AD8" s="1"/>
      <c r="AE8" s="1"/>
      <c r="AF8" s="1"/>
      <c r="AG8" s="1"/>
      <c r="AH8" s="1"/>
      <c r="AI8" s="1"/>
      <c r="AJ8" s="1"/>
    </row>
    <row r="9" spans="1:37" x14ac:dyDescent="0.2">
      <c r="A9" s="4"/>
      <c r="B9" s="47"/>
      <c r="C9" s="48"/>
      <c r="D9" s="39"/>
      <c r="E9" s="49">
        <f>IF(ISBLANK(FEB!C23),VLOOKUP($AK$9,$AK$9:$AL$10,1,FALSE),"")</f>
        <v>0.75</v>
      </c>
      <c r="F9" s="48">
        <f>IF(ISBLANK(F7),VLOOKUP($AK$9,$AK$9:$AL$10,1,FALSE),"")</f>
        <v>0.75</v>
      </c>
      <c r="G9" s="39" t="str">
        <f>IF(ISBLANK(FEB!#REF!),(IFERROR(PRODUCT(VLOOKUP(E8,Rates!$B$3:$N$451,4,FALSE),E9,F9),"")),(IFERROR(PRODUCT(VLOOKUP(E8,Rates!$B$3:$N$451,4,FALSE),E9,F9),"")))</f>
        <v/>
      </c>
      <c r="H9" s="49">
        <f>IF(ISBLANK(F7),VLOOKUP($AK$9,$AK$9:$AL$10,1,FALSE),"")</f>
        <v>0.75</v>
      </c>
      <c r="I9" s="48">
        <f>IF(ISBLANK(I7),VLOOKUP($AK$9,$AK$9:$AL$10,1,FALSE),"")</f>
        <v>0.75</v>
      </c>
      <c r="J9" s="53" t="str">
        <f>IF(ISBLANK(F7),(IFERROR(PRODUCT(VLOOKUP(H8,Rates!$B$3:$N$451,4,FALSE),H9,I9),"")),(IFERROR(PRODUCT(VLOOKUP(H8,Rates!$B$3:$N$451,4,FALSE),H9,I9),"")))</f>
        <v/>
      </c>
      <c r="K9" s="49">
        <f>IF(ISBLANK(I7),VLOOKUP($AK$9,$AK$9:$AL$10,1,FALSE),"")</f>
        <v>0.75</v>
      </c>
      <c r="L9" s="48">
        <f>IF(ISBLANK(L7),VLOOKUP($AK$9,$AK$9:$AL$10,1,FALSE),"")</f>
        <v>0.75</v>
      </c>
      <c r="M9" s="53" t="str">
        <f>IF(ISBLANK(I7),(IFERROR(PRODUCT(VLOOKUP(K8,Rates!$B$3:$N$451,4,FALSE),K9,L9),"")),(IFERROR(PRODUCT(VLOOKUP(K8,Rates!$B$3:$N$451,4,FALSE),K9,L9),"")))</f>
        <v/>
      </c>
      <c r="N9" s="49">
        <f>IF(ISBLANK(L7),VLOOKUP($AK$9,$AK$9:$AL$10,1,FALSE),"")</f>
        <v>0.75</v>
      </c>
      <c r="O9" s="48">
        <f>IF(ISBLANK(O7),VLOOKUP($AK$9,$AK$9:$AL$10,1,FALSE),"")</f>
        <v>0.75</v>
      </c>
      <c r="P9" s="53" t="str">
        <f>IF(ISBLANK(L7),(IFERROR(PRODUCT(VLOOKUP(N8,Rates!$B$3:$N$451,4,FALSE),N9,O9),"")),(IFERROR(PRODUCT(VLOOKUP(N8,Rates!$B$3:$N$451,4,FALSE),N9,O9),"")))</f>
        <v/>
      </c>
      <c r="Q9" s="49">
        <f>IF(ISBLANK(O7),VLOOKUP($AK$9,$AK$9:$AL$10,1,FALSE),"")</f>
        <v>0.75</v>
      </c>
      <c r="R9" s="48">
        <f>IF(ISBLANK(R7),VLOOKUP($AK$9,$AK$9:$AL$10,1,FALSE),"")</f>
        <v>0.75</v>
      </c>
      <c r="S9" s="53" t="str">
        <f>IF(ISBLANK(O7),(IFERROR(PRODUCT(VLOOKUP(Q8,Rates!$B$3:$N$451,4,FALSE),Q9,R9),"")),(IFERROR(PRODUCT(VLOOKUP(Q8,Rates!$B$3:$N$451,4,FALSE),Q9,R9),"")))</f>
        <v/>
      </c>
      <c r="T9" s="49">
        <f>IF(ISBLANK(R7),VLOOKUP($AK$9,$AK$9:$AL$10,1,FALSE),"")</f>
        <v>0.75</v>
      </c>
      <c r="U9" s="48">
        <f>IF(ISBLANK(U7),VLOOKUP($AK$9,$AK$9:$AL$10,1,FALSE),"")</f>
        <v>0.75</v>
      </c>
      <c r="V9" s="56" t="str">
        <f>IF(ISBLANK(R7),(IFERROR(PRODUCT(VLOOKUP(T8,Rates!$B$3:$N$451,4,FALSE),T9,U9),"")),(IFERROR(PRODUCT(VLOOKUP(T8,Rates!$B$3:$N$451,4,FALSE),T9,U9),"")))</f>
        <v/>
      </c>
      <c r="W9" s="4"/>
      <c r="X9" s="3"/>
      <c r="Y9" s="3"/>
      <c r="Z9" s="3"/>
      <c r="AA9" s="3"/>
      <c r="AB9" s="1"/>
      <c r="AC9" s="1"/>
      <c r="AD9" s="1"/>
      <c r="AE9" s="1"/>
      <c r="AF9" s="1"/>
      <c r="AG9" s="1"/>
      <c r="AH9" s="1"/>
      <c r="AI9" s="1"/>
      <c r="AJ9" s="1"/>
      <c r="AK9">
        <v>0.75</v>
      </c>
    </row>
    <row r="10" spans="1:37" ht="16" thickBot="1" x14ac:dyDescent="0.25">
      <c r="A10" s="4"/>
      <c r="B10" s="17">
        <f>T6+1</f>
        <v>44262</v>
      </c>
      <c r="C10" s="18"/>
      <c r="D10" s="18"/>
      <c r="E10" s="19">
        <f>B10+1</f>
        <v>44263</v>
      </c>
      <c r="F10" s="18"/>
      <c r="G10" s="18"/>
      <c r="H10" s="19">
        <f>E10+1</f>
        <v>44264</v>
      </c>
      <c r="I10" s="18"/>
      <c r="J10" s="20"/>
      <c r="K10" s="19">
        <f>H10+1</f>
        <v>44265</v>
      </c>
      <c r="L10" s="18"/>
      <c r="M10" s="20"/>
      <c r="N10" s="21">
        <f>K10+1</f>
        <v>44266</v>
      </c>
      <c r="O10" s="18"/>
      <c r="P10" s="18"/>
      <c r="Q10" s="19">
        <f>N10+1</f>
        <v>44267</v>
      </c>
      <c r="R10" s="18"/>
      <c r="S10" s="18"/>
      <c r="T10" s="19">
        <f>Q10+1</f>
        <v>44268</v>
      </c>
      <c r="U10" s="22"/>
      <c r="V10" s="23"/>
      <c r="W10" s="4"/>
      <c r="X10" s="3"/>
      <c r="Y10" s="3"/>
      <c r="Z10" s="3"/>
      <c r="AA10" s="3"/>
      <c r="AB10" s="1"/>
      <c r="AC10" s="1"/>
      <c r="AD10" s="1"/>
      <c r="AE10" s="1"/>
      <c r="AF10" s="1"/>
      <c r="AG10" s="1"/>
      <c r="AH10" s="1"/>
      <c r="AI10" s="1"/>
      <c r="AJ10" s="1"/>
    </row>
    <row r="11" spans="1:37" ht="17" thickTop="1" thickBot="1" x14ac:dyDescent="0.25">
      <c r="A11" s="4"/>
      <c r="B11" s="12"/>
      <c r="C11" s="27"/>
      <c r="D11" s="13"/>
      <c r="E11" s="14"/>
      <c r="F11" s="27"/>
      <c r="G11" s="13"/>
      <c r="H11" s="14"/>
      <c r="I11" s="27"/>
      <c r="J11" s="15"/>
      <c r="K11" s="14"/>
      <c r="L11" s="27"/>
      <c r="M11" s="13"/>
      <c r="N11" s="14"/>
      <c r="O11" s="27"/>
      <c r="P11" s="15"/>
      <c r="Q11" s="14"/>
      <c r="R11" s="27"/>
      <c r="S11" s="13"/>
      <c r="T11" s="14"/>
      <c r="U11" s="90"/>
      <c r="V11" s="16"/>
      <c r="W11" s="4"/>
      <c r="X11" s="3"/>
      <c r="Y11" s="3"/>
      <c r="Z11" s="3"/>
      <c r="AA11" s="3"/>
      <c r="AB11" s="1"/>
      <c r="AC11" s="1"/>
      <c r="AD11" s="1"/>
      <c r="AE11" s="1"/>
      <c r="AF11" s="1"/>
      <c r="AG11" s="1"/>
      <c r="AH11" s="1"/>
      <c r="AI11" s="1"/>
      <c r="AJ11" s="1"/>
    </row>
    <row r="12" spans="1:37" ht="16" thickTop="1" x14ac:dyDescent="0.2">
      <c r="A12" s="4"/>
      <c r="B12" s="150" t="str">
        <f>IF(ISBLANK(C11),(IFERROR(VLOOKUP(U7,Rates!$A$3:$N$451,2,FALSE),"")),(IFERROR(VLOOKUP(C11,Rates!$A$3:$N$451,2,FALSE),"")))</f>
        <v/>
      </c>
      <c r="C12" s="148"/>
      <c r="D12" s="148"/>
      <c r="E12" s="147" t="str">
        <f>IF(ISBLANK(F11),(IFERROR(VLOOKUP(C11,Rates!$A$3:$N$451,2,FALSE),"")),(IFERROR(VLOOKUP(F11,Rates!$A$3:$N$451,2,FALSE),"")))</f>
        <v/>
      </c>
      <c r="F12" s="148"/>
      <c r="G12" s="148"/>
      <c r="H12" s="147" t="str">
        <f>IF(ISBLANK(I11),(IFERROR(VLOOKUP(F11,Rates!$A$3:$N$451,2,FALSE),"")),(IFERROR(VLOOKUP(I11,Rates!$A$3:$N$451,2,FALSE),"")))</f>
        <v/>
      </c>
      <c r="I12" s="148"/>
      <c r="J12" s="148"/>
      <c r="K12" s="147" t="str">
        <f>IF(ISBLANK(L11),(IFERROR(VLOOKUP(I11,Rates!$A$3:$N$451,2,FALSE),"")),(IFERROR(VLOOKUP(L11,Rates!$A$3:$N$451,2,FALSE),"")))</f>
        <v/>
      </c>
      <c r="L12" s="148"/>
      <c r="M12" s="148"/>
      <c r="N12" s="147" t="str">
        <f>IF(ISBLANK(O11),(IFERROR(VLOOKUP(L11,Rates!$A$3:$N$451,2,FALSE),"")),(IFERROR(VLOOKUP(O11,Rates!$A$3:$N$451,2,FALSE),"")))</f>
        <v/>
      </c>
      <c r="O12" s="148"/>
      <c r="P12" s="148"/>
      <c r="Q12" s="147" t="str">
        <f>IF(ISBLANK(R11),(IFERROR(VLOOKUP(O11,Rates!$A$3:$N$451,2,FALSE),"")),(IFERROR(VLOOKUP(R11,Rates!$A$3:$N$451,2,FALSE),"")))</f>
        <v/>
      </c>
      <c r="R12" s="148"/>
      <c r="S12" s="148"/>
      <c r="T12" s="147" t="str">
        <f>IF(ISBLANK(U11),(IFERROR(VLOOKUP(R11,Rates!$A$3:$N$451,2,FALSE),"")),(IFERROR(VLOOKUP(U11,Rates!$A$3:$N$451,2,FALSE),"")))</f>
        <v/>
      </c>
      <c r="U12" s="148"/>
      <c r="V12" s="149"/>
      <c r="W12" s="4"/>
      <c r="X12" s="3"/>
      <c r="Y12" s="3"/>
      <c r="Z12" s="3"/>
      <c r="AA12" s="3"/>
      <c r="AB12" s="1"/>
      <c r="AC12" s="1"/>
      <c r="AD12" s="1"/>
      <c r="AE12" s="1"/>
      <c r="AF12" s="1"/>
      <c r="AG12" s="1"/>
      <c r="AH12" s="1"/>
      <c r="AI12" s="1"/>
      <c r="AJ12" s="1"/>
    </row>
    <row r="13" spans="1:37" x14ac:dyDescent="0.2">
      <c r="A13" s="4"/>
      <c r="B13" s="47">
        <f>IF(ISBLANK(U7),VLOOKUP($AK$9,$AK$9:$AL$10,1,FALSE),"")</f>
        <v>0.75</v>
      </c>
      <c r="C13" s="48">
        <f>IF(ISBLANK(C11),VLOOKUP($AK$9,$AK$9:$AL$10,1,FALSE),"")</f>
        <v>0.75</v>
      </c>
      <c r="D13" s="53" t="str">
        <f>IF(ISBLANK(U7),(IFERROR(PRODUCT(VLOOKUP(B12,Rates!$B$3:$N$451,4,FALSE),B13,C13),"")),(IFERROR(PRODUCT(VLOOKUP(B12,Rates!$B$3:$N$451,4,FALSE),B13,C13),"")))</f>
        <v/>
      </c>
      <c r="E13" s="49">
        <f>IF(ISBLANK(C11),VLOOKUP($AK$9,$AK$9:$AL$10,1,FALSE),"")</f>
        <v>0.75</v>
      </c>
      <c r="F13" s="48">
        <f>IF(ISBLANK(F11),VLOOKUP($AK$9,$AK$9:$AL$10,1,FALSE),"")</f>
        <v>0.75</v>
      </c>
      <c r="G13" s="53" t="str">
        <f>IF(ISBLANK(C11),(IFERROR(PRODUCT(VLOOKUP(E12,Rates!$B$3:$N$451,4,FALSE),E13,F13),"")),(IFERROR(PRODUCT(VLOOKUP(E12,Rates!$B$3:$N$451,4,FALSE),E13,F13),"")))</f>
        <v/>
      </c>
      <c r="H13" s="49">
        <f>IF(ISBLANK(F11),VLOOKUP($AK$9,$AK$9:$AL$10,1,FALSE),"")</f>
        <v>0.75</v>
      </c>
      <c r="I13" s="48">
        <f>IF(ISBLANK(I11),VLOOKUP($AK$9,$AK$9:$AL$10,1,FALSE),"")</f>
        <v>0.75</v>
      </c>
      <c r="J13" s="53" t="str">
        <f>IF(ISBLANK(F11),(IFERROR(PRODUCT(VLOOKUP(H12,Rates!$B$3:$N$451,4,FALSE),H13,I13),"")),(IFERROR(PRODUCT(VLOOKUP(H12,Rates!$B$3:$N$451,4,FALSE),H13,I13),"")))</f>
        <v/>
      </c>
      <c r="K13" s="49">
        <f>IF(ISBLANK(I11),VLOOKUP($AK$9,$AK$9:$AL$10,1,FALSE),"")</f>
        <v>0.75</v>
      </c>
      <c r="L13" s="48">
        <f>IF(ISBLANK(L11),VLOOKUP($AK$9,$AK$9:$AL$10,1,FALSE),"")</f>
        <v>0.75</v>
      </c>
      <c r="M13" s="53" t="str">
        <f>IF(ISBLANK(I11),(IFERROR(PRODUCT(VLOOKUP(K12,Rates!$B$3:$N$451,4,FALSE),K13,L13),"")),(IFERROR(PRODUCT(VLOOKUP(K12,Rates!$B$3:$N$451,4,FALSE),K13,L13),"")))</f>
        <v/>
      </c>
      <c r="N13" s="49">
        <f>IF(ISBLANK(L11),VLOOKUP($AK$9,$AK$9:$AL$10,1,FALSE),"")</f>
        <v>0.75</v>
      </c>
      <c r="O13" s="48">
        <f>IF(ISBLANK(O11),VLOOKUP($AK$9,$AK$9:$AL$10,1,FALSE),"")</f>
        <v>0.75</v>
      </c>
      <c r="P13" s="53" t="str">
        <f>IF(ISBLANK(L11),(IFERROR(PRODUCT(VLOOKUP(N12,Rates!$B$3:$N$451,4,FALSE),N13,O13),"")),(IFERROR(PRODUCT(VLOOKUP(N12,Rates!$B$3:$N$451,4,FALSE),N13,O13),"")))</f>
        <v/>
      </c>
      <c r="Q13" s="49">
        <f>IF(ISBLANK(O11),VLOOKUP($AK$9,$AK$9:$AL$10,1,FALSE),"")</f>
        <v>0.75</v>
      </c>
      <c r="R13" s="48">
        <f>IF(ISBLANK(R11),VLOOKUP($AK$9,$AK$9:$AL$10,1,FALSE),"")</f>
        <v>0.75</v>
      </c>
      <c r="S13" s="53" t="str">
        <f>IF(ISBLANK(O11),(IFERROR(PRODUCT(VLOOKUP(Q12,Rates!$B$3:$N$451,4,FALSE),Q13,R13),"")),(IFERROR(PRODUCT(VLOOKUP(Q12,Rates!$B$3:$N$451,4,FALSE),Q13,R13),"")))</f>
        <v/>
      </c>
      <c r="T13" s="49">
        <f>IF(ISBLANK(R11),VLOOKUP($AK$9,$AK$9:$AL$10,1,FALSE),"")</f>
        <v>0.75</v>
      </c>
      <c r="U13" s="48">
        <f>IF(ISBLANK(U11),VLOOKUP($AK$9,$AK$9:$AL$10,1,FALSE),"")</f>
        <v>0.75</v>
      </c>
      <c r="V13" s="56" t="str">
        <f>IF(ISBLANK(R11),(IFERROR(PRODUCT(VLOOKUP(T12,Rates!$B$3:$N$451,4,FALSE),T13,U13),"")),(IFERROR(PRODUCT(VLOOKUP(T12,Rates!$B$3:$N$451,4,FALSE),T13,U13),"")))</f>
        <v/>
      </c>
      <c r="W13" s="4"/>
      <c r="X13" s="3"/>
      <c r="Y13" s="3"/>
      <c r="Z13" s="3"/>
      <c r="AA13" s="3"/>
      <c r="AB13" s="1"/>
      <c r="AC13" s="1"/>
      <c r="AD13" s="1"/>
      <c r="AE13" s="1"/>
      <c r="AF13" s="1"/>
      <c r="AG13" s="1"/>
      <c r="AH13" s="1"/>
      <c r="AI13" s="1"/>
      <c r="AJ13" s="1"/>
    </row>
    <row r="14" spans="1:37" ht="16" thickBot="1" x14ac:dyDescent="0.25">
      <c r="A14" s="4"/>
      <c r="B14" s="17">
        <f>T10+1</f>
        <v>44269</v>
      </c>
      <c r="C14" s="18"/>
      <c r="D14" s="18"/>
      <c r="E14" s="19">
        <f>B14+1</f>
        <v>44270</v>
      </c>
      <c r="F14" s="18"/>
      <c r="G14" s="18"/>
      <c r="H14" s="19">
        <f>E14+1</f>
        <v>44271</v>
      </c>
      <c r="I14" s="18"/>
      <c r="J14" s="20"/>
      <c r="K14" s="19">
        <f>H14+1</f>
        <v>44272</v>
      </c>
      <c r="L14" s="18"/>
      <c r="M14" s="18"/>
      <c r="N14" s="19">
        <f>K14+1</f>
        <v>44273</v>
      </c>
      <c r="O14" s="18"/>
      <c r="P14" s="20"/>
      <c r="Q14" s="19">
        <f>N14+1</f>
        <v>44274</v>
      </c>
      <c r="R14" s="18"/>
      <c r="S14" s="18"/>
      <c r="T14" s="19">
        <f>Q14+1</f>
        <v>44275</v>
      </c>
      <c r="U14" s="22"/>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c r="G15" s="13"/>
      <c r="H15" s="14"/>
      <c r="I15" s="27"/>
      <c r="J15" s="15"/>
      <c r="K15" s="14"/>
      <c r="L15" s="27"/>
      <c r="M15" s="13"/>
      <c r="N15" s="14"/>
      <c r="O15" s="27"/>
      <c r="P15" s="15"/>
      <c r="Q15" s="14"/>
      <c r="R15" s="27"/>
      <c r="S15" s="13"/>
      <c r="T15" s="14"/>
      <c r="U15" s="90"/>
      <c r="V15" s="16"/>
      <c r="W15" s="4"/>
      <c r="X15" s="4"/>
      <c r="Y15" s="1"/>
      <c r="Z15" s="1"/>
      <c r="AA15" s="1"/>
      <c r="AB15" s="1"/>
      <c r="AC15" s="1"/>
      <c r="AD15" s="1"/>
      <c r="AE15" s="1"/>
      <c r="AF15" s="1"/>
      <c r="AG15" s="1"/>
      <c r="AH15" s="1"/>
      <c r="AI15" s="1"/>
      <c r="AJ15" s="1"/>
    </row>
    <row r="16" spans="1:37" ht="16" thickTop="1" x14ac:dyDescent="0.2">
      <c r="A16" s="4"/>
      <c r="B16" s="150" t="str">
        <f>IF(ISBLANK(C15),(IFERROR(VLOOKUP(U11,Rates!$A$3:$N$451,2,FALSE),"")),(IFERROR(VLOOKUP(C15,Rates!$A$3:$N$451,2,FALSE),"")))</f>
        <v/>
      </c>
      <c r="C16" s="148"/>
      <c r="D16" s="148"/>
      <c r="E16" s="147" t="str">
        <f>IF(ISBLANK(F15),(IFERROR(VLOOKUP(C15,Rates!$A$3:$N$451,2,FALSE),"")),(IFERROR(VLOOKUP(F15,Rates!$A$3:$N$451,2,FALSE),"")))</f>
        <v/>
      </c>
      <c r="F16" s="148"/>
      <c r="G16" s="148"/>
      <c r="H16" s="147" t="str">
        <f>IF(ISBLANK(I15),(IFERROR(VLOOKUP(F15,Rates!$A$3:$N$451,2,FALSE),"")),(IFERROR(VLOOKUP(I15,Rates!$A$3:$N$451,2,FALSE),"")))</f>
        <v/>
      </c>
      <c r="I16" s="148"/>
      <c r="J16" s="148"/>
      <c r="K16" s="147" t="str">
        <f>IF(ISBLANK(L15),(IFERROR(VLOOKUP(I15,Rates!$A$3:$N$451,2,FALSE),"")),(IFERROR(VLOOKUP(L15,Rates!$A$3:$N$451,2,FALSE),"")))</f>
        <v/>
      </c>
      <c r="L16" s="148"/>
      <c r="M16" s="148"/>
      <c r="N16" s="147" t="str">
        <f>IF(ISBLANK(O15),(IFERROR(VLOOKUP(L15,Rates!$A$3:$N$451,2,FALSE),"")),(IFERROR(VLOOKUP(O15,Rates!$A$3:$N$451,2,FALSE),"")))</f>
        <v/>
      </c>
      <c r="O16" s="148"/>
      <c r="P16" s="148"/>
      <c r="Q16" s="147" t="str">
        <f>IF(ISBLANK(R15),(IFERROR(VLOOKUP(O15,Rates!$A$3:$N$451,2,FALSE),"")),(IFERROR(VLOOKUP(R15,Rates!$A$3:$N$451,2,FALSE),"")))</f>
        <v/>
      </c>
      <c r="R16" s="148"/>
      <c r="S16" s="148"/>
      <c r="T16" s="147" t="str">
        <f>IF(ISBLANK(U15),(IFERROR(VLOOKUP(R15,Rates!$A$3:$N$451,2,FALSE),"")),(IFERROR(VLOOKUP(U15,Rates!$A$3:$N$451,2,FALSE),"")))</f>
        <v/>
      </c>
      <c r="U16" s="148"/>
      <c r="V16" s="149"/>
      <c r="W16" s="4"/>
      <c r="X16" s="4"/>
      <c r="Y16" s="1"/>
      <c r="Z16" s="1"/>
      <c r="AA16" s="1"/>
      <c r="AB16" s="1"/>
      <c r="AC16" s="1"/>
      <c r="AD16" s="1"/>
      <c r="AE16" s="1"/>
      <c r="AF16" s="1"/>
      <c r="AG16" s="1"/>
      <c r="AH16" s="1"/>
      <c r="AI16" s="1"/>
      <c r="AJ16" s="1"/>
    </row>
    <row r="17" spans="1:38" x14ac:dyDescent="0.2">
      <c r="A17" s="4"/>
      <c r="B17" s="47">
        <f>IF(ISBLANK(U11),VLOOKUP($AK$9,$AK$9:$AL$10,1,FALSE),"")</f>
        <v>0.75</v>
      </c>
      <c r="C17" s="48">
        <f>IF(ISBLANK(C15),VLOOKUP($AK$9,$AK$9:$AL$10,1,FALSE),"")</f>
        <v>0.75</v>
      </c>
      <c r="D17" s="53" t="str">
        <f>IF(ISBLANK(U11),(IFERROR(PRODUCT(VLOOKUP(B16,Rates!$B$3:$N$451,4,FALSE),B17,C17),"")),(IFERROR(PRODUCT(VLOOKUP(B16,Rates!$B$3:$N$451,4,FALSE),B17,C17),"")))</f>
        <v/>
      </c>
      <c r="E17" s="49">
        <f>IF(ISBLANK(C15),VLOOKUP($AK$9,$AK$9:$AL$10,1,FALSE),"")</f>
        <v>0.75</v>
      </c>
      <c r="F17" s="48">
        <f>IF(ISBLANK(F15),VLOOKUP($AK$9,$AK$9:$AL$10,1,FALSE),"")</f>
        <v>0.75</v>
      </c>
      <c r="G17" s="53" t="str">
        <f>IF(ISBLANK(C15),(IFERROR(PRODUCT(VLOOKUP(E16,Rates!$B$3:$N$451,4,FALSE),E17,F17),"")),(IFERROR(PRODUCT(VLOOKUP(E16,Rates!$B$3:$N$451,4,FALSE),E17,F17),"")))</f>
        <v/>
      </c>
      <c r="H17" s="49">
        <f>IF(ISBLANK(F15),VLOOKUP($AK$9,$AK$9:$AL$10,1,FALSE),"")</f>
        <v>0.75</v>
      </c>
      <c r="I17" s="48">
        <f>IF(ISBLANK(I15),VLOOKUP($AK$9,$AK$9:$AL$10,1,FALSE),"")</f>
        <v>0.75</v>
      </c>
      <c r="J17" s="53" t="str">
        <f>IF(ISBLANK(F15),(IFERROR(PRODUCT(VLOOKUP(H16,Rates!$B$3:$N$451,4,FALSE),H17,I17),"")),(IFERROR(PRODUCT(VLOOKUP(H16,Rates!$B$3:$N$451,4,FALSE),H17,I17),"")))</f>
        <v/>
      </c>
      <c r="K17" s="49">
        <f>IF(ISBLANK(I15),VLOOKUP($AK$9,$AK$9:$AL$10,1,FALSE),"")</f>
        <v>0.75</v>
      </c>
      <c r="L17" s="48">
        <f>IF(ISBLANK(L15),VLOOKUP($AK$9,$AK$9:$AL$10,1,FALSE),"")</f>
        <v>0.75</v>
      </c>
      <c r="M17" s="53" t="str">
        <f>IF(ISBLANK(I15),(IFERROR(PRODUCT(VLOOKUP(K16,Rates!$B$3:$N$451,4,FALSE),K17,L17),"")),(IFERROR(PRODUCT(VLOOKUP(K16,Rates!$B$3:$N$451,4,FALSE),K17,L17),"")))</f>
        <v/>
      </c>
      <c r="N17" s="49">
        <f>IF(ISBLANK(L15),VLOOKUP($AK$9,$AK$9:$AL$10,1,FALSE),"")</f>
        <v>0.75</v>
      </c>
      <c r="O17" s="48">
        <f>IF(ISBLANK(O15),VLOOKUP($AK$9,$AK$9:$AL$10,1,FALSE),"")</f>
        <v>0.75</v>
      </c>
      <c r="P17" s="53" t="str">
        <f>IF(ISBLANK(L15),(IFERROR(PRODUCT(VLOOKUP(N16,Rates!$B$3:$N$451,4,FALSE),N17,O17),"")),(IFERROR(PRODUCT(VLOOKUP(N16,Rates!$B$3:$N$451,4,FALSE),N17,O17),"")))</f>
        <v/>
      </c>
      <c r="Q17" s="49">
        <f>IF(ISBLANK(O15),VLOOKUP($AK$9,$AK$9:$AL$10,1,FALSE),"")</f>
        <v>0.75</v>
      </c>
      <c r="R17" s="48">
        <f>IF(ISBLANK(R15),VLOOKUP($AK$9,$AK$9:$AL$10,1,FALSE),"")</f>
        <v>0.75</v>
      </c>
      <c r="S17" s="53" t="str">
        <f>IF(ISBLANK(O15),(IFERROR(PRODUCT(VLOOKUP(Q16,Rates!$B$3:$N$451,4,FALSE),Q17,R17),"")),(IFERROR(PRODUCT(VLOOKUP(Q16,Rates!$B$3:$N$451,4,FALSE),Q17,R17),"")))</f>
        <v/>
      </c>
      <c r="T17" s="49">
        <f>IF(ISBLANK(R15),VLOOKUP($AK$9,$AK$9:$AL$10,1,FALSE),"")</f>
        <v>0.75</v>
      </c>
      <c r="U17" s="48">
        <f>IF(ISBLANK(U15),VLOOKUP($AK$9,$AK$9:$AL$10,1,FALSE),"")</f>
        <v>0.75</v>
      </c>
      <c r="V17" s="56" t="str">
        <f>IF(ISBLANK(R15),(IFERROR(PRODUCT(VLOOKUP(T16,Rates!$B$3:$N$451,4,FALSE),T17,U17),"")),(IFERROR(PRODUCT(VLOOKUP(T16,Rates!$B$3:$N$451,4,FALSE),T17,U17),"")))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44276</v>
      </c>
      <c r="C18" s="18"/>
      <c r="D18" s="18"/>
      <c r="E18" s="19">
        <f>IF(B18&lt;&gt;"",IF(MONTH(B18)&lt;&gt;MONTH(B18+1),"",B18+1),"")</f>
        <v>44277</v>
      </c>
      <c r="F18" s="18"/>
      <c r="G18" s="18"/>
      <c r="H18" s="19">
        <f>IF(E18&lt;&gt;"",IF(MONTH(E18)&lt;&gt;MONTH(E18+1),"",E18+1),"")</f>
        <v>44278</v>
      </c>
      <c r="I18" s="18"/>
      <c r="J18" s="20"/>
      <c r="K18" s="19">
        <f>IF(H18&lt;&gt;"",IF(MONTH(H18)&lt;&gt;MONTH(H18+1),"",H18+1),"")</f>
        <v>44279</v>
      </c>
      <c r="L18" s="18"/>
      <c r="M18" s="18"/>
      <c r="N18" s="19">
        <f>IF(K18&lt;&gt;"",IF(MONTH(K18)&lt;&gt;MONTH(K18+1),"",K18+1),"")</f>
        <v>44280</v>
      </c>
      <c r="O18" s="18"/>
      <c r="P18" s="20"/>
      <c r="Q18" s="19">
        <f>IF(N18&lt;&gt;"",IF(MONTH(N18)&lt;&gt;MONTH(N18+1),"",N18+1),"")</f>
        <v>44281</v>
      </c>
      <c r="R18" s="18"/>
      <c r="S18" s="18"/>
      <c r="T18" s="19">
        <f>IF(Q18&lt;&gt;"",IF(MONTH(Q18)&lt;&gt;MONTH(Q18+1),"",Q18+1),"")</f>
        <v>44282</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3"/>
      <c r="H19" s="14"/>
      <c r="I19" s="27"/>
      <c r="J19" s="15"/>
      <c r="K19" s="14"/>
      <c r="L19" s="27"/>
      <c r="M19" s="13"/>
      <c r="N19" s="14"/>
      <c r="O19" s="27"/>
      <c r="P19" s="15"/>
      <c r="Q19" s="14"/>
      <c r="R19" s="27"/>
      <c r="S19" s="13"/>
      <c r="T19" s="14"/>
      <c r="U19" s="27"/>
      <c r="V19" s="16"/>
      <c r="W19" s="4"/>
      <c r="X19" s="4"/>
      <c r="Y19" s="1"/>
      <c r="Z19" s="1"/>
      <c r="AA19" s="1"/>
      <c r="AB19" s="1"/>
      <c r="AC19" s="1"/>
      <c r="AD19" s="1"/>
      <c r="AE19" s="1"/>
      <c r="AF19" s="1"/>
      <c r="AG19" s="1"/>
      <c r="AH19" s="1"/>
      <c r="AI19" s="1"/>
      <c r="AJ19" s="1"/>
    </row>
    <row r="20" spans="1:38" ht="16" thickTop="1" x14ac:dyDescent="0.2">
      <c r="A20" s="4"/>
      <c r="B20" s="150" t="str">
        <f>IF(ISBLANK(C19),(IFERROR(VLOOKUP(U15,Rates!$A$3:$N$451,2,FALSE),"")),(IFERROR(VLOOKUP(C19,Rates!$A$3:$N$451,2,FALSE),"")))</f>
        <v/>
      </c>
      <c r="C20" s="148"/>
      <c r="D20" s="148"/>
      <c r="E20" s="147" t="str">
        <f>IF(ISBLANK(F19),(IFERROR(VLOOKUP(C19,Rates!$A$3:$N$451,2,FALSE),"")),(IFERROR(VLOOKUP(F19,Rates!$A$3:$N$451,2,FALSE),"")))</f>
        <v/>
      </c>
      <c r="F20" s="148"/>
      <c r="G20" s="148"/>
      <c r="H20" s="147" t="str">
        <f>IF(ISBLANK(I19),(IFERROR(VLOOKUP(F19,Rates!$A$3:$N$451,2,FALSE),"")),(IFERROR(VLOOKUP(I19,Rates!$A$3:$N$451,2,FALSE),"")))</f>
        <v/>
      </c>
      <c r="I20" s="148"/>
      <c r="J20" s="148"/>
      <c r="K20" s="147" t="str">
        <f>IF(ISBLANK(L19),(IFERROR(VLOOKUP(I19,Rates!$A$3:$N$451,2,FALSE),"")),(IFERROR(VLOOKUP(L19,Rates!$A$3:$N$451,2,FALSE),"")))</f>
        <v/>
      </c>
      <c r="L20" s="148"/>
      <c r="M20" s="148"/>
      <c r="N20" s="147" t="str">
        <f>IF(ISBLANK(O19),(IFERROR(VLOOKUP(L19,Rates!$A$3:$N$451,2,FALSE),"")),(IFERROR(VLOOKUP(O19,Rates!$A$3:$N$451,2,FALSE),"")))</f>
        <v/>
      </c>
      <c r="O20" s="148"/>
      <c r="P20" s="148"/>
      <c r="Q20" s="147" t="str">
        <f>IF(ISBLANK(R19),(IFERROR(VLOOKUP(O19,Rates!$A$3:$N$451,2,FALSE),"")),(IFERROR(VLOOKUP(R19,Rates!$A$3:$N$451,2,FALSE),"")))</f>
        <v/>
      </c>
      <c r="R20" s="148"/>
      <c r="S20" s="148"/>
      <c r="T20" s="147" t="str">
        <f>IF(ISBLANK(U19),(IFERROR(VLOOKUP(R19,Rates!$A$3:$N$451,2,FALSE),"")),(IFERROR(VLOOKUP(U19,Rates!$A$3:$N$451,2,FALSE),"")))</f>
        <v/>
      </c>
      <c r="U20" s="148"/>
      <c r="V20" s="149"/>
      <c r="W20" s="4"/>
      <c r="X20" s="4"/>
      <c r="Y20" s="1"/>
      <c r="Z20" s="1"/>
      <c r="AA20" s="1"/>
      <c r="AB20" s="1"/>
      <c r="AC20" s="1"/>
      <c r="AD20" s="1"/>
      <c r="AE20" s="1"/>
      <c r="AF20" s="1"/>
      <c r="AG20" s="1"/>
      <c r="AH20" s="1"/>
      <c r="AI20" s="1"/>
      <c r="AJ20" s="1"/>
    </row>
    <row r="21" spans="1:38" x14ac:dyDescent="0.2">
      <c r="A21" s="4"/>
      <c r="B21" s="47">
        <f>IF(ISBLANK(U15),VLOOKUP($AK$9,$AK$9:$AL$10,1,FALSE),"")</f>
        <v>0.75</v>
      </c>
      <c r="C21" s="48">
        <f>IF(ISBLANK(C19),VLOOKUP($AK$9,$AK$9:$AL$10,1,FALSE),"")</f>
        <v>0.75</v>
      </c>
      <c r="D21" s="53" t="str">
        <f>IF(ISBLANK(U15),(IFERROR(PRODUCT(VLOOKUP(B20,Rates!$B$3:$N$451,4,FALSE),B21,C21),"")),(IFERROR(PRODUCT(VLOOKUP(B20,Rates!$B$3:$N$451,4,FALSE),B21,C21),"")))</f>
        <v/>
      </c>
      <c r="E21" s="49">
        <f>IF(ISBLANK(C19),VLOOKUP($AK$9,$AK$9:$AL$10,1,FALSE),"")</f>
        <v>0.75</v>
      </c>
      <c r="F21" s="48">
        <f>IF(ISBLANK(F19),VLOOKUP($AK$9,$AK$9:$AL$10,1,FALSE),"")</f>
        <v>0.75</v>
      </c>
      <c r="G21" s="53" t="str">
        <f>IF(ISBLANK(C19),(IFERROR(PRODUCT(VLOOKUP(E20,Rates!$B$3:$N$451,4,FALSE),E21,F21),"")),(IFERROR(PRODUCT(VLOOKUP(E20,Rates!$B$3:$N$451,4,FALSE),E21,F21),"")))</f>
        <v/>
      </c>
      <c r="H21" s="49">
        <f>IF(ISBLANK(F19),VLOOKUP($AK$9,$AK$9:$AL$10,1,FALSE),"")</f>
        <v>0.75</v>
      </c>
      <c r="I21" s="48">
        <f>IF(ISBLANK(I19),VLOOKUP($AK$9,$AK$9:$AL$10,1,FALSE),"")</f>
        <v>0.75</v>
      </c>
      <c r="J21" s="53" t="str">
        <f>IF(ISBLANK(F19),(IFERROR(PRODUCT(VLOOKUP(H20,Rates!$B$3:$N$451,4,FALSE),H21,I21),"")),(IFERROR(PRODUCT(VLOOKUP(H20,Rates!$B$3:$N$451,4,FALSE),H21,I21),"")))</f>
        <v/>
      </c>
      <c r="K21" s="49">
        <f>IF(ISBLANK(I19),VLOOKUP($AK$9,$AK$9:$AL$10,1,FALSE),"")</f>
        <v>0.75</v>
      </c>
      <c r="L21" s="48">
        <f>IF(ISBLANK(L19),VLOOKUP($AK$9,$AK$9:$AL$10,1,FALSE),"")</f>
        <v>0.75</v>
      </c>
      <c r="M21" s="53" t="str">
        <f>IF(ISBLANK(I19),(IFERROR(PRODUCT(VLOOKUP(K20,Rates!$B$3:$N$451,4,FALSE),K21,L21),"")),(IFERROR(PRODUCT(VLOOKUP(K20,Rates!$B$3:$N$451,4,FALSE),K21,L21),"")))</f>
        <v/>
      </c>
      <c r="N21" s="95">
        <f>IF(ISBLANK(L19),VLOOKUP($AK$9,$AK$9:$AL$10,1,FALSE),"")</f>
        <v>0.75</v>
      </c>
      <c r="O21" s="92">
        <f>IF(ISBLANK(O19),VLOOKUP($AK$9,$AK$9:$AL$10,1,FALSE),"")</f>
        <v>0.75</v>
      </c>
      <c r="P21" s="137" t="str">
        <f>IF(ISBLANK(L19),(IFERROR(PRODUCT(VLOOKUP(N20,Rates!$B$3:$N$451,4,FALSE),N21,O21),"")),(IFERROR(PRODUCT(VLOOKUP(N20,Rates!$B$3:$N$451,4,FALSE),N21,O21),"")))</f>
        <v/>
      </c>
      <c r="Q21" s="49">
        <f>IF(ISBLANK(O19),VLOOKUP($AK$9,$AK$9:$AL$10,1,FALSE),"")</f>
        <v>0.75</v>
      </c>
      <c r="R21" s="48">
        <f>IF(ISBLANK(R19),VLOOKUP($AK$9,$AK$9:$AL$10,1,FALSE),"")</f>
        <v>0.75</v>
      </c>
      <c r="S21" s="53" t="str">
        <f>IF(ISBLANK(O19),(IFERROR(PRODUCT(VLOOKUP(Q20,Rates!$B$3:$N$451,4,FALSE),Q21,R21),"")),(IFERROR(PRODUCT(VLOOKUP(Q20,Rates!$B$3:$N$451,4,FALSE),Q21,R21),"")))</f>
        <v/>
      </c>
      <c r="T21" s="49">
        <f>IF(ISBLANK(R19),VLOOKUP($AK$9,$AK$9:$AL$10,1,FALSE),"")</f>
        <v>0.75</v>
      </c>
      <c r="U21" s="48">
        <f>IF(ISBLANK(U19),VLOOKUP($AK$9,$AK$9:$AL$10,1,FALSE),"")</f>
        <v>0.75</v>
      </c>
      <c r="V21" s="56" t="str">
        <f>IF(ISBLANK(R19),(IFERROR(PRODUCT(VLOOKUP(T20,Rates!$B$3:$N$451,4,FALSE),T21,U21),"")),(IFERROR(PRODUCT(VLOOKUP(T20,Rates!$B$3:$N$451,4,FALSE),T21,U21),"")))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44283</v>
      </c>
      <c r="C22" s="18"/>
      <c r="D22" s="18"/>
      <c r="E22" s="19">
        <f>IF(B22&lt;&gt;"",IF(MONTH(B22)&lt;&gt;MONTH(B22+1),"",B22+1),"")</f>
        <v>44284</v>
      </c>
      <c r="F22" s="18"/>
      <c r="G22" s="18"/>
      <c r="H22" s="19">
        <f>IF(E22&lt;&gt;"",IF(MONTH(E22)&lt;&gt;MONTH(E22+1),"",E22+1),"")</f>
        <v>44285</v>
      </c>
      <c r="I22" s="18"/>
      <c r="J22" s="20"/>
      <c r="K22" s="19">
        <f>IF(H22&lt;&gt;"",IF(MONTH(H22)&lt;&gt;MONTH(H22+1),"",H22+1),"")</f>
        <v>44286</v>
      </c>
      <c r="L22" s="18"/>
      <c r="M22" s="18"/>
      <c r="N22" s="19">
        <v>44652</v>
      </c>
      <c r="O22" s="18"/>
      <c r="P22" s="20"/>
      <c r="Q22" s="19">
        <f>IF(N22&lt;&gt;"",IF(MONTH(N22)&lt;&gt;MONTH(N22+1),"",N22+1),"")</f>
        <v>44653</v>
      </c>
      <c r="R22" s="18"/>
      <c r="S22" s="18"/>
      <c r="T22" s="19">
        <f>IF(Q22&lt;&gt;"",IF(MONTH(Q22)&lt;&gt;MONTH(Q22+1),"",Q22+1),"")</f>
        <v>44654</v>
      </c>
      <c r="U22" s="18"/>
      <c r="V22" s="32"/>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3"/>
      <c r="H23" s="14"/>
      <c r="I23" s="27"/>
      <c r="J23" s="15"/>
      <c r="K23" s="14"/>
      <c r="L23" s="27"/>
      <c r="M23" s="13"/>
      <c r="N23" s="14"/>
      <c r="O23" s="29"/>
      <c r="P23" s="15"/>
      <c r="Q23" s="13"/>
      <c r="R23" s="29"/>
      <c r="S23" s="15"/>
      <c r="T23" s="13"/>
      <c r="U23" s="29"/>
      <c r="V23" s="33"/>
      <c r="W23" s="4"/>
      <c r="X23" s="4"/>
      <c r="Y23" s="1"/>
      <c r="Z23" s="1"/>
      <c r="AA23" s="1"/>
      <c r="AB23" s="1"/>
      <c r="AC23" s="1"/>
      <c r="AD23" s="1"/>
      <c r="AE23" s="1"/>
      <c r="AF23" s="1"/>
      <c r="AG23" s="1"/>
      <c r="AH23" s="1"/>
      <c r="AI23" s="1"/>
      <c r="AJ23" s="1"/>
    </row>
    <row r="24" spans="1:38" ht="16" thickTop="1" x14ac:dyDescent="0.2">
      <c r="A24" s="4"/>
      <c r="B24" s="150" t="str">
        <f>IF(ISBLANK(C23),(IFERROR(VLOOKUP(U19,Rates!$A$3:$N$451,2,FALSE),"")),(IFERROR(VLOOKUP(C23,Rates!$A$3:$N$451,2,FALSE),"")))</f>
        <v/>
      </c>
      <c r="C24" s="148"/>
      <c r="D24" s="148"/>
      <c r="E24" s="147" t="str">
        <f>IF(ISBLANK(F23),(IFERROR(VLOOKUP(C23,Rates!$A$3:$N$451,2,FALSE),"")),(IFERROR(VLOOKUP(F23,Rates!$A$3:$N$451,2,FALSE),"")))</f>
        <v/>
      </c>
      <c r="F24" s="148"/>
      <c r="G24" s="148"/>
      <c r="H24" s="147" t="str">
        <f>IF(ISBLANK(I23),(IFERROR(VLOOKUP(F23,Rates!$A$3:$N$451,2,FALSE),"")),(IFERROR(VLOOKUP(I23,Rates!$A$3:$N$451,2,FALSE),"")))</f>
        <v/>
      </c>
      <c r="I24" s="148"/>
      <c r="J24" s="148"/>
      <c r="K24" s="147" t="str">
        <f>IF(ISBLANK(L23),(IFERROR(VLOOKUP(I23,Rates!$A$3:$N$451,2,FALSE),"")),(IFERROR(VLOOKUP(L23,Rates!$A$3:$N$451,2,FALSE),"")))</f>
        <v/>
      </c>
      <c r="L24" s="148"/>
      <c r="M24" s="148"/>
      <c r="N24" s="147" t="str">
        <f>IF(ISBLANK(O23),(IFERROR(VLOOKUP(L23,Rates!$A$3:$N$451,2,FALSE),"")),(IFERROR(VLOOKUP(O23,Rates!$A$3:$N$451,2,FALSE),"")))</f>
        <v/>
      </c>
      <c r="O24" s="148"/>
      <c r="P24" s="151"/>
      <c r="Q24" s="147"/>
      <c r="R24" s="148"/>
      <c r="S24" s="148"/>
      <c r="T24" s="147"/>
      <c r="U24" s="148"/>
      <c r="V24" s="149"/>
      <c r="W24" s="4"/>
      <c r="X24" s="4"/>
      <c r="Y24" s="1"/>
      <c r="Z24" s="1"/>
      <c r="AA24" s="1"/>
      <c r="AB24" s="1"/>
      <c r="AC24" s="1"/>
      <c r="AD24" s="1"/>
      <c r="AE24" s="1"/>
      <c r="AF24" s="1"/>
      <c r="AG24" s="1"/>
      <c r="AH24" s="1"/>
      <c r="AI24" s="1"/>
      <c r="AJ24" s="1"/>
    </row>
    <row r="25" spans="1:38" ht="16" thickBot="1" x14ac:dyDescent="0.25">
      <c r="A25" s="4"/>
      <c r="B25" s="45">
        <f>IF(ISBLANK(U19),VLOOKUP($AK$9,$AK$9:$AL$10,1,FALSE),"")</f>
        <v>0.75</v>
      </c>
      <c r="C25" s="46">
        <f>IF(ISBLANK(C23),VLOOKUP($AK$9,$AK$9:$AL$10,1,FALSE),"")</f>
        <v>0.75</v>
      </c>
      <c r="D25" s="57" t="str">
        <f>IF(ISBLANK(U19),(IFERROR(PRODUCT(VLOOKUP(B24,Rates!$B$3:$N$451,4,FALSE),B25,C25),"")),(IFERROR(PRODUCT(VLOOKUP(B24,Rates!$B$3:$N$451,4,FALSE),B25,C25),"")))</f>
        <v/>
      </c>
      <c r="E25" s="52">
        <f>IF(ISBLANK(C23),VLOOKUP($AK$9,$AK$9:$AL$10,1,FALSE),"")</f>
        <v>0.75</v>
      </c>
      <c r="F25" s="46">
        <f>IF(ISBLANK(F23),VLOOKUP($AK$9,$AK$9:$AL$10,1,FALSE),"")</f>
        <v>0.75</v>
      </c>
      <c r="G25" s="57" t="str">
        <f>IF(ISBLANK(C23),(IFERROR(PRODUCT(VLOOKUP(E24,Rates!$B$3:$N$451,4,FALSE),E25,F25),"")),(IFERROR(PRODUCT(VLOOKUP(E24,Rates!$B$3:$N$451,4,FALSE),E25,F25),"")))</f>
        <v/>
      </c>
      <c r="H25" s="52">
        <f>IF(ISBLANK(F23),VLOOKUP($AK$9,$AK$9:$AL$10,1,FALSE),"")</f>
        <v>0.75</v>
      </c>
      <c r="I25" s="46">
        <f>IF(ISBLANK(I23),VLOOKUP($AK$9,$AK$9:$AL$10,1,FALSE),"")</f>
        <v>0.75</v>
      </c>
      <c r="J25" s="57" t="str">
        <f>IF(ISBLANK(F23),(IFERROR(PRODUCT(VLOOKUP(H24,Rates!$B$3:$N$451,4,FALSE),H25,I25),"")),(IFERROR(PRODUCT(VLOOKUP(H24,Rates!$B$3:$N$451,4,FALSE),H25,I25),"")))</f>
        <v/>
      </c>
      <c r="K25" s="52">
        <f>IF(ISBLANK(I23),VLOOKUP($AK$9,$AK$9:$AL$10,1,FALSE),"")</f>
        <v>0.75</v>
      </c>
      <c r="L25" s="46">
        <f>IF(ISBLANK(L23),VLOOKUP($AK$9,$AK$9:$AL$10,1,FALSE),"")</f>
        <v>0.75</v>
      </c>
      <c r="M25" s="57" t="str">
        <f>IF(ISBLANK(I23),(IFERROR(PRODUCT(VLOOKUP(K24,Rates!$B$3:$N$451,4,FALSE),K25,L25),"")),(IFERROR(PRODUCT(VLOOKUP(K24,Rates!$B$3:$N$451,4,FALSE),K25,L25),"")))</f>
        <v/>
      </c>
      <c r="N25" s="52">
        <f>IF(ISBLANK(L23),VLOOKUP($AK$9,$AK$9:$AL$10,1,FALSE),"")</f>
        <v>0.75</v>
      </c>
      <c r="O25" s="46">
        <f>IF(ISBLANK(O23),VLOOKUP($AK$9,$AK$9:$AL$10,1,FALSE),"")</f>
        <v>0.75</v>
      </c>
      <c r="P25" s="138" t="str">
        <f>IF(ISBLANK(L23),(IFERROR(PRODUCT(VLOOKUP(N24,Rates!$B$3:$N$451,4,FALSE),N25,O25),"")),(IFERROR(PRODUCT(VLOOKUP(N24,Rates!$B$3:$N$451,4,FALSE),N25,O25),"")))</f>
        <v/>
      </c>
      <c r="Q25" s="52"/>
      <c r="R25" s="46"/>
      <c r="S25" s="57"/>
      <c r="T25" s="52"/>
      <c r="U25" s="46"/>
      <c r="V25" s="97"/>
      <c r="W25" s="4"/>
      <c r="X25" s="4"/>
      <c r="Y25" s="1"/>
      <c r="Z25" s="1"/>
      <c r="AA25" s="1"/>
      <c r="AB25" s="1"/>
      <c r="AC25" s="1"/>
      <c r="AD25" s="1"/>
      <c r="AE25" s="1"/>
      <c r="AF25" s="1"/>
      <c r="AG25" s="1"/>
      <c r="AH25" s="1"/>
      <c r="AI25" s="1"/>
      <c r="AJ25" s="1"/>
    </row>
    <row r="26" spans="1:38" x14ac:dyDescent="0.2">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2">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2">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2">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55"/>
      <c r="Q31" s="155"/>
      <c r="R31" s="155"/>
      <c r="S31" s="155"/>
      <c r="T31" s="155"/>
      <c r="U31" s="155"/>
      <c r="V31" s="155"/>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46" t="s">
        <v>850</v>
      </c>
      <c r="Q32" s="146"/>
      <c r="R32" s="146"/>
      <c r="S32" s="146"/>
      <c r="T32" s="146"/>
      <c r="U32" s="146"/>
      <c r="V32" s="146"/>
      <c r="W32" s="146"/>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o/WDdvdYliwI2QsUjFQxtdTA4iPwl/uMRMBKbydqOPaVIX0o9+T3jk+6LizrgUFRomeEFZiWJeEw2OCZlaL32g==" saltValue="OBCr/+KRErNBbDTuvkpU4Q==" spinCount="100000" sheet="1" selectLockedCells="1"/>
  <protectedRanges>
    <protectedRange sqref="R7 U7 C11 F11 I11 L11 O11 R11 U11 C15 F15 I15 L15 O15 R15 U15 C19 F19 I19 L19 O19 R19 U19 C23 F23 I23 R23 U23 L7 O7 C7 L23 O23 I7 F7" name="Range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Q24:S24"/>
    <mergeCell ref="T24:V24"/>
    <mergeCell ref="B24:D24"/>
    <mergeCell ref="E24:G24"/>
    <mergeCell ref="H24:J24"/>
    <mergeCell ref="K24:M24"/>
    <mergeCell ref="N24:P24"/>
    <mergeCell ref="P31:V31"/>
  </mergeCells>
  <pageMargins left="0.7" right="0.7" top="0.75" bottom="0.75" header="0.3" footer="0.3"/>
  <pageSetup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B9DC9-F59B-4676-8C6B-F08A2C4F7A3C}">
  <dimension ref="A1:AL44"/>
  <sheetViews>
    <sheetView showGridLines="0" showRowColHeaders="0" zoomScaleNormal="100" workbookViewId="0">
      <pane xSplit="1" topLeftCell="B1" activePane="topRight" state="frozen"/>
      <selection activeCell="C11" sqref="C11"/>
      <selection pane="topRight" activeCell="C11" sqref="C11"/>
    </sheetView>
  </sheetViews>
  <sheetFormatPr baseColWidth="10" defaultColWidth="8.83203125" defaultRowHeight="15" x14ac:dyDescent="0.2"/>
  <cols>
    <col min="1" max="1" width="4.1640625" customWidth="1"/>
    <col min="2" max="22" width="7.6640625" customWidth="1"/>
  </cols>
  <sheetData>
    <row r="1" spans="1:37" ht="25" thickBot="1" x14ac:dyDescent="0.35">
      <c r="A1" s="156"/>
      <c r="B1" s="156"/>
      <c r="C1" s="156"/>
      <c r="D1" s="4"/>
      <c r="E1" s="4"/>
      <c r="F1" s="4"/>
      <c r="G1" s="4"/>
      <c r="H1" s="4"/>
      <c r="I1" s="4"/>
      <c r="J1" s="4"/>
      <c r="K1" s="4"/>
      <c r="L1" s="4"/>
      <c r="M1" s="4"/>
      <c r="N1" s="4"/>
      <c r="O1" s="4"/>
      <c r="P1" s="4"/>
      <c r="Q1" s="4"/>
      <c r="R1" s="4"/>
      <c r="S1" s="157" t="s">
        <v>285</v>
      </c>
      <c r="T1" s="157"/>
      <c r="U1" s="152">
        <f>SUM(P9,S9,V9,D13,G13,J13,M13,P13,S13,V13,V17,S17,P17,M17,J17,G17,D17,D21,G21,J21,M21,P21,S21,V21,D25,G25,J25,M25,P25,S25)</f>
        <v>0</v>
      </c>
      <c r="V1" s="153"/>
      <c r="W1" s="154"/>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58" t="s">
        <v>288</v>
      </c>
      <c r="C4" s="159"/>
      <c r="D4" s="159"/>
      <c r="E4" s="159"/>
      <c r="F4" s="159"/>
      <c r="G4" s="159"/>
      <c r="H4" s="159"/>
      <c r="I4" s="159"/>
      <c r="J4" s="159"/>
      <c r="K4" s="159"/>
      <c r="L4" s="159"/>
      <c r="M4" s="159"/>
      <c r="N4" s="159"/>
      <c r="O4" s="159"/>
      <c r="P4" s="159"/>
      <c r="Q4" s="159"/>
      <c r="R4" s="159"/>
      <c r="S4" s="159"/>
      <c r="T4" s="159"/>
      <c r="U4" s="159"/>
      <c r="V4" s="160"/>
      <c r="W4" s="4"/>
      <c r="X4" s="3"/>
      <c r="Y4" s="3"/>
      <c r="Z4" s="3"/>
      <c r="AA4" s="3"/>
      <c r="AB4" s="1"/>
      <c r="AC4" s="1"/>
      <c r="AD4" s="1"/>
      <c r="AE4" s="1"/>
      <c r="AF4" s="1"/>
      <c r="AG4" s="1"/>
      <c r="AH4" s="1"/>
      <c r="AI4" s="1"/>
      <c r="AJ4" s="1"/>
    </row>
    <row r="5" spans="1:37" ht="16" thickBot="1" x14ac:dyDescent="0.25">
      <c r="A5" s="4"/>
      <c r="B5" s="161" t="s">
        <v>276</v>
      </c>
      <c r="C5" s="162"/>
      <c r="D5" s="163"/>
      <c r="E5" s="164" t="s">
        <v>277</v>
      </c>
      <c r="F5" s="162"/>
      <c r="G5" s="163"/>
      <c r="H5" s="164" t="s">
        <v>278</v>
      </c>
      <c r="I5" s="162"/>
      <c r="J5" s="163"/>
      <c r="K5" s="164" t="s">
        <v>279</v>
      </c>
      <c r="L5" s="162"/>
      <c r="M5" s="163"/>
      <c r="N5" s="164" t="s">
        <v>280</v>
      </c>
      <c r="O5" s="162"/>
      <c r="P5" s="163"/>
      <c r="Q5" s="164" t="s">
        <v>281</v>
      </c>
      <c r="R5" s="162"/>
      <c r="S5" s="163"/>
      <c r="T5" s="164" t="s">
        <v>282</v>
      </c>
      <c r="U5" s="162"/>
      <c r="V5" s="165"/>
      <c r="W5" s="4"/>
      <c r="X5" s="3"/>
      <c r="Y5" s="3"/>
      <c r="Z5" s="3"/>
      <c r="AA5" s="3"/>
      <c r="AB5" s="1"/>
      <c r="AC5" s="1"/>
      <c r="AD5" s="1"/>
      <c r="AE5" s="1"/>
      <c r="AF5" s="1"/>
      <c r="AG5" s="1"/>
      <c r="AH5" s="1"/>
      <c r="AI5" s="1"/>
      <c r="AJ5" s="1"/>
    </row>
    <row r="6" spans="1:37" ht="16" thickBot="1" x14ac:dyDescent="0.25">
      <c r="A6" s="4"/>
      <c r="B6" s="5"/>
      <c r="C6" s="10"/>
      <c r="D6" s="10"/>
      <c r="E6" s="7"/>
      <c r="F6" s="6"/>
      <c r="G6" s="8"/>
      <c r="H6" s="9"/>
      <c r="I6" s="6"/>
      <c r="J6" s="6"/>
      <c r="K6" s="7"/>
      <c r="L6" s="6"/>
      <c r="M6" s="8"/>
      <c r="N6" s="7">
        <v>44652</v>
      </c>
      <c r="O6" s="6"/>
      <c r="P6" s="8"/>
      <c r="Q6" s="9">
        <f>N6+1</f>
        <v>44653</v>
      </c>
      <c r="R6" s="10"/>
      <c r="S6" s="10"/>
      <c r="T6" s="7">
        <f>Q6+1</f>
        <v>44654</v>
      </c>
      <c r="U6" s="10"/>
      <c r="V6" s="11"/>
      <c r="W6" s="4"/>
      <c r="X6" s="3"/>
      <c r="Y6" s="3"/>
      <c r="Z6" s="3"/>
      <c r="AA6" s="3"/>
      <c r="AB6" s="1"/>
      <c r="AC6" s="1"/>
      <c r="AD6" s="1"/>
      <c r="AE6" s="1"/>
      <c r="AF6" s="1"/>
      <c r="AG6" s="1"/>
      <c r="AH6" s="1"/>
      <c r="AI6" s="1"/>
      <c r="AJ6" s="1"/>
    </row>
    <row r="7" spans="1:37" ht="17" thickTop="1" thickBot="1" x14ac:dyDescent="0.25">
      <c r="A7" s="4"/>
      <c r="B7" s="12"/>
      <c r="C7" s="104"/>
      <c r="D7" s="96"/>
      <c r="E7" s="14"/>
      <c r="F7" s="29"/>
      <c r="G7" s="15"/>
      <c r="H7" s="13"/>
      <c r="I7" s="29"/>
      <c r="J7" s="13"/>
      <c r="K7" s="14"/>
      <c r="L7" s="29"/>
      <c r="M7" s="15"/>
      <c r="N7" s="14"/>
      <c r="O7" s="27"/>
      <c r="P7" s="15"/>
      <c r="Q7" s="13"/>
      <c r="R7" s="90"/>
      <c r="S7" s="96"/>
      <c r="T7" s="14"/>
      <c r="U7" s="90"/>
      <c r="V7" s="16"/>
      <c r="W7" s="4"/>
      <c r="X7" s="3"/>
      <c r="Y7" s="3"/>
      <c r="Z7" s="3"/>
      <c r="AA7" s="3"/>
      <c r="AB7" s="1"/>
      <c r="AC7" s="1"/>
      <c r="AD7" s="1"/>
      <c r="AE7" s="1"/>
      <c r="AF7" s="1"/>
      <c r="AG7" s="1"/>
      <c r="AH7" s="1"/>
      <c r="AI7" s="1"/>
      <c r="AJ7" s="1"/>
    </row>
    <row r="8" spans="1:37" ht="16" thickTop="1" x14ac:dyDescent="0.2">
      <c r="A8" s="4"/>
      <c r="B8" s="150"/>
      <c r="C8" s="148"/>
      <c r="D8" s="148"/>
      <c r="E8" s="147"/>
      <c r="F8" s="148"/>
      <c r="G8" s="151"/>
      <c r="H8" s="147"/>
      <c r="I8" s="148"/>
      <c r="J8" s="151"/>
      <c r="K8" s="147"/>
      <c r="L8" s="148"/>
      <c r="M8" s="151"/>
      <c r="N8" s="147" t="str">
        <f>IF(ISBLANK(O7),(IFERROR(VLOOKUP(MAR!L23,Rates!$A$3:$N$451,2,FALSE),"")),(IFERROR(VLOOKUP(O7,Rates!$A$3:$N$451,2,FALSE),"")))</f>
        <v/>
      </c>
      <c r="O8" s="148"/>
      <c r="P8" s="148"/>
      <c r="Q8" s="147" t="str">
        <f>IF(ISBLANK(R7),(IFERROR(VLOOKUP(O7,Rates!$A$3:$N$451,2,FALSE),"")),(IFERROR(VLOOKUP(R7,Rates!$A$3:$N$451,2,FALSE),"")))</f>
        <v/>
      </c>
      <c r="R8" s="148"/>
      <c r="S8" s="151"/>
      <c r="T8" s="147" t="str">
        <f>IF(ISBLANK(U7),(IFERROR(VLOOKUP(R7,Rates!$A$3:$N$451,2,FALSE),"")),(IFERROR(VLOOKUP(U7,Rates!$A$3:$N$451,2,FALSE),"")))</f>
        <v/>
      </c>
      <c r="U8" s="148"/>
      <c r="V8" s="149"/>
      <c r="W8" s="4"/>
      <c r="X8" s="3"/>
      <c r="Y8" s="3"/>
      <c r="Z8" s="3"/>
      <c r="AA8" s="3"/>
      <c r="AB8" s="1"/>
      <c r="AC8" s="1"/>
      <c r="AD8" s="1"/>
      <c r="AE8" s="1"/>
      <c r="AF8" s="1"/>
      <c r="AG8" s="1"/>
      <c r="AH8" s="1"/>
      <c r="AI8" s="1"/>
      <c r="AJ8" s="1"/>
    </row>
    <row r="9" spans="1:37" x14ac:dyDescent="0.2">
      <c r="A9" s="4"/>
      <c r="B9" s="47"/>
      <c r="C9" s="48"/>
      <c r="D9" s="36"/>
      <c r="E9" s="49">
        <f>IF(ISBLANK(C7),VLOOKUP($AK$9,$AK$9:$AL$10,1,FALSE),"")</f>
        <v>0.75</v>
      </c>
      <c r="F9" s="48">
        <f>IF(ISBLANK(F7),VLOOKUP($AK$9,$AK$9:$AL$10,1,FALSE),"")</f>
        <v>0.75</v>
      </c>
      <c r="G9" s="39" t="str">
        <f>IF(ISBLANK(C7),(IFERROR(PRODUCT(VLOOKUP(E8,Rates!$B$3:$N$451,5,FALSE),E9,F9),"")),(IFERROR(PRODUCT(VLOOKUP(E8,Rates!$B$3:$N$451,5,FALSE),E9,F9),"")))</f>
        <v/>
      </c>
      <c r="H9" s="49">
        <f>IF(ISBLANK(F7),VLOOKUP($AK$9,$AK$9:$AL$10,1,FALSE),"")</f>
        <v>0.75</v>
      </c>
      <c r="I9" s="48">
        <f>IF(ISBLANK(I7),VLOOKUP($AK$9,$AK$9:$AL$10,1,FALSE),"")</f>
        <v>0.75</v>
      </c>
      <c r="J9" s="39" t="str">
        <f>IF(ISBLANK(F7),(IFERROR(PRODUCT(VLOOKUP(H8,Rates!$B$3:$N$451,5,FALSE),H9,I9),"")),(IFERROR(PRODUCT(VLOOKUP(H8,Rates!$B$3:$N$451,5,FALSE),H9,I9),"")))</f>
        <v/>
      </c>
      <c r="K9" s="49"/>
      <c r="L9" s="48"/>
      <c r="M9" s="39"/>
      <c r="N9" s="49">
        <f>IF(ISBLANK(MAR!L23),VLOOKUP($AK$9,$AK$9:$AL$10,1,FALSE),"")</f>
        <v>0.75</v>
      </c>
      <c r="O9" s="48">
        <f>IF(ISBLANK(O7),VLOOKUP($AK$9,$AK$9:$AL$10,1,FALSE),"")</f>
        <v>0.75</v>
      </c>
      <c r="P9" s="39" t="str">
        <f>IF(ISBLANK(FEB!#REF!),(IFERROR(PRODUCT(VLOOKUP(N8,Rates!$B$3:$N$451,4,FALSE),N9,O9),"")),(IFERROR(PRODUCT(VLOOKUP(N8,Rates!$B$3:$N$451,4,FALSE),N9,O9),"")))</f>
        <v/>
      </c>
      <c r="Q9" s="49">
        <f>IF(ISBLANK(O7),VLOOKUP($AK$9,$AK$9:$AL$10,1,FALSE),"")</f>
        <v>0.75</v>
      </c>
      <c r="R9" s="48">
        <f>IF(ISBLANK(R7),VLOOKUP($AK$9,$AK$9:$AL$10,1,FALSE),"")</f>
        <v>0.75</v>
      </c>
      <c r="S9" s="36" t="str">
        <f>IF(ISBLANK(O7),(IFERROR(PRODUCT(VLOOKUP(Q8,Rates!$B$3:$N$451,5,FALSE),Q9,R9),"")),(IFERROR(PRODUCT(VLOOKUP(Q8,Rates!$B$3:$N$451,5,FALSE),Q9,R9),"")))</f>
        <v/>
      </c>
      <c r="T9" s="49">
        <f>IF(ISBLANK(R7),VLOOKUP($AK$9,$AK$9:$AL$10,1,FALSE),"")</f>
        <v>0.75</v>
      </c>
      <c r="U9" s="48">
        <f>IF(ISBLANK(U7),VLOOKUP($AK$9,$AK$9:$AL$10,1,FALSE),"")</f>
        <v>0.75</v>
      </c>
      <c r="V9" s="41" t="str">
        <f>IF(ISBLANK(R7),(IFERROR(PRODUCT(VLOOKUP(T8,Rates!$B$3:$N$451,5,FALSE),T9,U9),"")),(IFERROR(PRODUCT(VLOOKUP(T8,Rates!$B$3:$N$451,5,FALSE),T9,U9),"")))</f>
        <v/>
      </c>
      <c r="W9" s="4"/>
      <c r="X9" s="3"/>
      <c r="Y9" s="3"/>
      <c r="Z9" s="3"/>
      <c r="AA9" s="3"/>
      <c r="AB9" s="1"/>
      <c r="AC9" s="1"/>
      <c r="AD9" s="1"/>
      <c r="AE9" s="1"/>
      <c r="AF9" s="1"/>
      <c r="AG9" s="1"/>
      <c r="AH9" s="1"/>
      <c r="AI9" s="1"/>
      <c r="AJ9" s="1"/>
      <c r="AK9">
        <v>0.75</v>
      </c>
    </row>
    <row r="10" spans="1:37" ht="16" thickBot="1" x14ac:dyDescent="0.25">
      <c r="A10" s="4"/>
      <c r="B10" s="17">
        <f>T6+1</f>
        <v>44655</v>
      </c>
      <c r="C10" s="18"/>
      <c r="D10" s="18"/>
      <c r="E10" s="19">
        <f>B10+1</f>
        <v>44656</v>
      </c>
      <c r="F10" s="18"/>
      <c r="G10" s="20"/>
      <c r="H10" s="21">
        <f>E10+1</f>
        <v>44657</v>
      </c>
      <c r="I10" s="18"/>
      <c r="J10" s="18"/>
      <c r="K10" s="19">
        <f>H10+1</f>
        <v>44658</v>
      </c>
      <c r="L10" s="18"/>
      <c r="M10" s="20"/>
      <c r="N10" s="21">
        <f>K10+1</f>
        <v>44659</v>
      </c>
      <c r="O10" s="18"/>
      <c r="P10" s="18"/>
      <c r="Q10" s="19">
        <f>N10+1</f>
        <v>44660</v>
      </c>
      <c r="R10" s="18"/>
      <c r="S10" s="20"/>
      <c r="T10" s="21">
        <f>Q10+1</f>
        <v>44661</v>
      </c>
      <c r="U10" s="22"/>
      <c r="V10" s="23"/>
      <c r="W10" s="4"/>
      <c r="X10" s="3"/>
      <c r="Y10" s="3"/>
      <c r="Z10" s="3"/>
      <c r="AA10" s="3"/>
      <c r="AB10" s="1"/>
      <c r="AC10" s="1"/>
      <c r="AD10" s="1"/>
      <c r="AE10" s="1"/>
      <c r="AF10" s="1"/>
      <c r="AG10" s="1"/>
      <c r="AH10" s="1"/>
      <c r="AI10" s="1"/>
      <c r="AJ10" s="1"/>
    </row>
    <row r="11" spans="1:37" ht="17" thickTop="1" thickBot="1" x14ac:dyDescent="0.25">
      <c r="A11" s="4"/>
      <c r="B11" s="12"/>
      <c r="C11" s="27"/>
      <c r="D11" s="13"/>
      <c r="E11" s="14"/>
      <c r="F11" s="27"/>
      <c r="G11" s="15"/>
      <c r="H11" s="13"/>
      <c r="I11" s="27"/>
      <c r="J11" s="13"/>
      <c r="K11" s="14"/>
      <c r="L11" s="27"/>
      <c r="M11" s="15"/>
      <c r="N11" s="13"/>
      <c r="O11" s="27"/>
      <c r="P11" s="13"/>
      <c r="Q11" s="14"/>
      <c r="R11" s="27"/>
      <c r="S11" s="15"/>
      <c r="T11" s="13"/>
      <c r="U11" s="90"/>
      <c r="V11" s="16"/>
      <c r="W11" s="4"/>
      <c r="X11" s="3"/>
      <c r="Y11" s="3"/>
      <c r="Z11" s="3"/>
      <c r="AA11" s="3"/>
      <c r="AB11" s="1"/>
      <c r="AC11" s="1"/>
      <c r="AD11" s="1"/>
      <c r="AE11" s="1"/>
      <c r="AF11" s="1"/>
      <c r="AG11" s="1"/>
      <c r="AH11" s="1"/>
      <c r="AI11" s="1"/>
      <c r="AJ11" s="1"/>
    </row>
    <row r="12" spans="1:37" ht="16" thickTop="1" x14ac:dyDescent="0.2">
      <c r="A12" s="4"/>
      <c r="B12" s="150" t="str">
        <f>IF(ISBLANK(C11),(IFERROR(VLOOKUP(U7,Rates!$A$3:$N$451,2,FALSE),"")),(IFERROR(VLOOKUP(C11,Rates!$A$3:$N$451,2,FALSE),"")))</f>
        <v/>
      </c>
      <c r="C12" s="148"/>
      <c r="D12" s="151"/>
      <c r="E12" s="147" t="str">
        <f>IF(ISBLANK(F11),(IFERROR(VLOOKUP(C11,Rates!$A$3:$N$451,2,FALSE),"")),(IFERROR(VLOOKUP(F11,Rates!$A$3:$N$451,2,FALSE),"")))</f>
        <v/>
      </c>
      <c r="F12" s="148"/>
      <c r="G12" s="151"/>
      <c r="H12" s="147" t="str">
        <f>IF(ISBLANK(I11),(IFERROR(VLOOKUP(F11,Rates!$A$3:$N$451,2,FALSE),"")),(IFERROR(VLOOKUP(I11,Rates!$A$3:$N$451,2,FALSE),"")))</f>
        <v/>
      </c>
      <c r="I12" s="148"/>
      <c r="J12" s="151"/>
      <c r="K12" s="147" t="str">
        <f>IF(ISBLANK(L11),(IFERROR(VLOOKUP(I11,Rates!$A$3:$N$451,2,FALSE),"")),(IFERROR(VLOOKUP(L11,Rates!$A$3:$N$451,2,FALSE),"")))</f>
        <v/>
      </c>
      <c r="L12" s="148"/>
      <c r="M12" s="151"/>
      <c r="N12" s="147" t="str">
        <f>IF(ISBLANK(O11),(IFERROR(VLOOKUP(L11,Rates!$A$3:$N$451,2,FALSE),"")),(IFERROR(VLOOKUP(O11,Rates!$A$3:$N$451,2,FALSE),"")))</f>
        <v/>
      </c>
      <c r="O12" s="148"/>
      <c r="P12" s="151"/>
      <c r="Q12" s="147" t="str">
        <f>IF(ISBLANK(R11),(IFERROR(VLOOKUP(O11,Rates!$A$3:$N$451,2,FALSE),"")),(IFERROR(VLOOKUP(R11,Rates!$A$3:$N$451,2,FALSE),"")))</f>
        <v/>
      </c>
      <c r="R12" s="148"/>
      <c r="S12" s="151"/>
      <c r="T12" s="147" t="str">
        <f>IF(ISBLANK(U11),(IFERROR(VLOOKUP(R11,Rates!$A$3:$N$451,2,FALSE),"")),(IFERROR(VLOOKUP(U11,Rates!$A$3:$N$451,2,FALSE),"")))</f>
        <v/>
      </c>
      <c r="U12" s="148"/>
      <c r="V12" s="149"/>
      <c r="W12" s="4"/>
      <c r="X12" s="3"/>
      <c r="Y12" s="3"/>
      <c r="Z12" s="3"/>
      <c r="AA12" s="3"/>
      <c r="AB12" s="1"/>
      <c r="AC12" s="1"/>
      <c r="AD12" s="1"/>
      <c r="AE12" s="1"/>
      <c r="AF12" s="1"/>
      <c r="AG12" s="1"/>
      <c r="AH12" s="1"/>
      <c r="AI12" s="1"/>
      <c r="AJ12" s="1"/>
    </row>
    <row r="13" spans="1:37" x14ac:dyDescent="0.2">
      <c r="A13" s="4"/>
      <c r="B13" s="47">
        <f>IF(ISBLANK(U7),VLOOKUP($AK$9,$AK$9:$AL$10,1,FALSE),"")</f>
        <v>0.75</v>
      </c>
      <c r="C13" s="48">
        <f>IF(ISBLANK(C11),VLOOKUP($AK$9,$AK$9:$AL$10,1,FALSE),"")</f>
        <v>0.75</v>
      </c>
      <c r="D13" s="36" t="str">
        <f>IF(ISBLANK(U7),(IFERROR(PRODUCT(VLOOKUP(B12,Rates!$B$3:$N$451,5,FALSE),B13,C13),"")),(IFERROR(PRODUCT(VLOOKUP(B12,Rates!$B$3:$N$451,5,FALSE),B13,C13),"")))</f>
        <v/>
      </c>
      <c r="E13" s="49">
        <f>IF(ISBLANK(C11),VLOOKUP($AK$9,$AK$9:$AL$10,1,FALSE),"")</f>
        <v>0.75</v>
      </c>
      <c r="F13" s="48">
        <f>IF(ISBLANK(F11),VLOOKUP($AK$9,$AK$9:$AL$10,1,FALSE),"")</f>
        <v>0.75</v>
      </c>
      <c r="G13" s="39" t="str">
        <f>IF(ISBLANK(C11),(IFERROR(PRODUCT(VLOOKUP(E12,Rates!$B$3:$N$451,5,FALSE),E13,F13),"")),(IFERROR(PRODUCT(VLOOKUP(E12,Rates!$B$3:$N$451,5,FALSE),E13,F13),"")))</f>
        <v/>
      </c>
      <c r="H13" s="49">
        <f>IF(ISBLANK(F11),VLOOKUP($AK$9,$AK$9:$AL$10,1,FALSE),"")</f>
        <v>0.75</v>
      </c>
      <c r="I13" s="48">
        <f>IF(ISBLANK(I11),VLOOKUP($AK$9,$AK$9:$AL$10,1,FALSE),"")</f>
        <v>0.75</v>
      </c>
      <c r="J13" s="39" t="str">
        <f>IF(ISBLANK(F11),(IFERROR(PRODUCT(VLOOKUP(H12,Rates!$B$3:$N$451,5,FALSE),H13,I13),"")),(IFERROR(PRODUCT(VLOOKUP(H12,Rates!$B$3:$N$451,5,FALSE),H13,I13),"")))</f>
        <v/>
      </c>
      <c r="K13" s="49">
        <f>IF(ISBLANK(I11),VLOOKUP($AK$9,$AK$9:$AL$10,1,FALSE),"")</f>
        <v>0.75</v>
      </c>
      <c r="L13" s="48">
        <f>IF(ISBLANK(L11),VLOOKUP($AK$9,$AK$9:$AL$10,1,FALSE),"")</f>
        <v>0.75</v>
      </c>
      <c r="M13" s="39" t="str">
        <f>IF(ISBLANK(I11),(IFERROR(PRODUCT(VLOOKUP(K12,Rates!$B$3:$N$451,5,FALSE),K13,L13),"")),(IFERROR(PRODUCT(VLOOKUP(K12,Rates!$B$3:$N$451,5,FALSE),K13,L13),"")))</f>
        <v/>
      </c>
      <c r="N13" s="49">
        <f>IF(ISBLANK(L11),VLOOKUP($AK$9,$AK$9:$AL$10,1,FALSE),"")</f>
        <v>0.75</v>
      </c>
      <c r="O13" s="48">
        <f>IF(ISBLANK(O11),VLOOKUP($AK$9,$AK$9:$AL$10,1,FALSE),"")</f>
        <v>0.75</v>
      </c>
      <c r="P13" s="39" t="str">
        <f>IF(ISBLANK(L11),(IFERROR(PRODUCT(VLOOKUP(N12,Rates!$B$3:$N$451,5,FALSE),N13,O13),"")),(IFERROR(PRODUCT(VLOOKUP(N12,Rates!$B$3:$N$451,5,FALSE),N13,O13),"")))</f>
        <v/>
      </c>
      <c r="Q13" s="49">
        <f>IF(ISBLANK(O11),VLOOKUP($AK$9,$AK$9:$AL$10,1,FALSE),"")</f>
        <v>0.75</v>
      </c>
      <c r="R13" s="48">
        <f>IF(ISBLANK(R11),VLOOKUP($AK$9,$AK$9:$AL$10,1,FALSE),"")</f>
        <v>0.75</v>
      </c>
      <c r="S13" s="39" t="str">
        <f>IF(ISBLANK(O11),(IFERROR(PRODUCT(VLOOKUP(Q12,Rates!$B$3:$N$451,5,FALSE),Q13,R13),"")),(IFERROR(PRODUCT(VLOOKUP(Q12,Rates!$B$3:$N$451,5,FALSE),Q13,R13),"")))</f>
        <v/>
      </c>
      <c r="T13" s="49">
        <f>IF(ISBLANK(R11),VLOOKUP($AK$9,$AK$9:$AL$10,1,FALSE),"")</f>
        <v>0.75</v>
      </c>
      <c r="U13" s="48">
        <f>IF(ISBLANK(U11),VLOOKUP($AK$9,$AK$9:$AL$10,1,FALSE),"")</f>
        <v>0.75</v>
      </c>
      <c r="V13" s="41" t="str">
        <f>IF(ISBLANK(R11),(IFERROR(PRODUCT(VLOOKUP(T12,Rates!$B$3:$N$451,5,FALSE),T13,U13),"")),(IFERROR(PRODUCT(VLOOKUP(T12,Rates!$B$3:$N$451,5,FALSE),T13,U13),"")))</f>
        <v/>
      </c>
      <c r="W13" s="4"/>
      <c r="X13" s="3"/>
      <c r="Y13" s="3"/>
      <c r="Z13" s="3"/>
      <c r="AA13" s="3"/>
      <c r="AB13" s="1"/>
      <c r="AC13" s="1"/>
      <c r="AD13" s="1"/>
      <c r="AE13" s="1"/>
      <c r="AF13" s="1"/>
      <c r="AG13" s="1"/>
      <c r="AH13" s="1"/>
      <c r="AI13" s="1"/>
      <c r="AJ13" s="1"/>
    </row>
    <row r="14" spans="1:37" ht="16" thickBot="1" x14ac:dyDescent="0.25">
      <c r="A14" s="4"/>
      <c r="B14" s="17">
        <f>T10+1</f>
        <v>44662</v>
      </c>
      <c r="C14" s="18"/>
      <c r="D14" s="18"/>
      <c r="E14" s="19">
        <f>B14+1</f>
        <v>44663</v>
      </c>
      <c r="F14" s="18"/>
      <c r="G14" s="20"/>
      <c r="H14" s="21">
        <f>E14+1</f>
        <v>44664</v>
      </c>
      <c r="I14" s="18"/>
      <c r="J14" s="18"/>
      <c r="K14" s="19">
        <f>H14+1</f>
        <v>44665</v>
      </c>
      <c r="L14" s="18"/>
      <c r="M14" s="20"/>
      <c r="N14" s="21">
        <f>K14+1</f>
        <v>44666</v>
      </c>
      <c r="O14" s="18"/>
      <c r="P14" s="18"/>
      <c r="Q14" s="19">
        <f>N14+1</f>
        <v>44667</v>
      </c>
      <c r="R14" s="18"/>
      <c r="S14" s="20"/>
      <c r="T14" s="21">
        <f>Q14+1</f>
        <v>44668</v>
      </c>
      <c r="U14" s="91"/>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c r="G15" s="15"/>
      <c r="H15" s="13"/>
      <c r="I15" s="27"/>
      <c r="J15" s="13"/>
      <c r="K15" s="14"/>
      <c r="L15" s="27"/>
      <c r="M15" s="15"/>
      <c r="N15" s="13"/>
      <c r="O15" s="27"/>
      <c r="P15" s="13"/>
      <c r="Q15" s="14"/>
      <c r="R15" s="27"/>
      <c r="S15" s="15"/>
      <c r="T15" s="13"/>
      <c r="U15" s="90"/>
      <c r="V15" s="16"/>
      <c r="W15" s="4"/>
      <c r="X15" s="4"/>
      <c r="Y15" s="1"/>
      <c r="Z15" s="1"/>
      <c r="AA15" s="1"/>
      <c r="AB15" s="1"/>
      <c r="AC15" s="1"/>
      <c r="AD15" s="1"/>
      <c r="AE15" s="1"/>
      <c r="AF15" s="1"/>
      <c r="AG15" s="1"/>
      <c r="AH15" s="1"/>
      <c r="AI15" s="1"/>
      <c r="AJ15" s="1"/>
    </row>
    <row r="16" spans="1:37" ht="16" thickTop="1" x14ac:dyDescent="0.2">
      <c r="A16" s="4"/>
      <c r="B16" s="150" t="str">
        <f>IF(ISBLANK(C15),(IFERROR(VLOOKUP(U11,Rates!$A$3:$N$451,2,FALSE),"")),(IFERROR(VLOOKUP(C15,Rates!$A$3:$N$451,2,FALSE),"")))</f>
        <v/>
      </c>
      <c r="C16" s="148"/>
      <c r="D16" s="151"/>
      <c r="E16" s="147" t="str">
        <f>IF(ISBLANK(F15),(IFERROR(VLOOKUP(C15,Rates!$A$3:$N$451,2,FALSE),"")),(IFERROR(VLOOKUP(F15,Rates!$A$3:$N$451,2,FALSE),"")))</f>
        <v/>
      </c>
      <c r="F16" s="148"/>
      <c r="G16" s="151"/>
      <c r="H16" s="147" t="str">
        <f>IF(ISBLANK(I15),(IFERROR(VLOOKUP(F15,Rates!$A$3:$N$451,2,FALSE),"")),(IFERROR(VLOOKUP(I15,Rates!$A$3:$N$451,2,FALSE),"")))</f>
        <v/>
      </c>
      <c r="I16" s="148"/>
      <c r="J16" s="151"/>
      <c r="K16" s="147" t="str">
        <f>IF(ISBLANK(L15),(IFERROR(VLOOKUP(I15,Rates!$A$3:$N$451,2,FALSE),"")),(IFERROR(VLOOKUP(L15,Rates!$A$3:$N$451,2,FALSE),"")))</f>
        <v/>
      </c>
      <c r="L16" s="148"/>
      <c r="M16" s="151"/>
      <c r="N16" s="147" t="str">
        <f>IF(ISBLANK(O15),(IFERROR(VLOOKUP(L15,Rates!$A$3:$N$451,2,FALSE),"")),(IFERROR(VLOOKUP(O15,Rates!$A$3:$N$451,2,FALSE),"")))</f>
        <v/>
      </c>
      <c r="O16" s="148"/>
      <c r="P16" s="151"/>
      <c r="Q16" s="147" t="str">
        <f>IF(ISBLANK(R15),(IFERROR(VLOOKUP(O15,Rates!$A$3:$N$451,2,FALSE),"")),(IFERROR(VLOOKUP(R15,Rates!$A$3:$N$451,2,FALSE),"")))</f>
        <v/>
      </c>
      <c r="R16" s="148"/>
      <c r="S16" s="151"/>
      <c r="T16" s="147" t="str">
        <f>IF(ISBLANK(U15),(IFERROR(VLOOKUP(R15,Rates!$A$3:$N$451,2,FALSE),"")),(IFERROR(VLOOKUP(U15,Rates!$A$3:$N$451,2,FALSE),"")))</f>
        <v/>
      </c>
      <c r="U16" s="148"/>
      <c r="V16" s="149"/>
      <c r="W16" s="4"/>
      <c r="X16" s="4"/>
      <c r="Y16" s="1"/>
      <c r="Z16" s="1"/>
      <c r="AA16" s="1"/>
      <c r="AB16" s="1"/>
      <c r="AC16" s="1"/>
      <c r="AD16" s="1"/>
      <c r="AE16" s="1"/>
      <c r="AF16" s="1"/>
      <c r="AG16" s="1"/>
      <c r="AH16" s="1"/>
      <c r="AI16" s="1"/>
      <c r="AJ16" s="1"/>
    </row>
    <row r="17" spans="1:38" x14ac:dyDescent="0.2">
      <c r="A17" s="4"/>
      <c r="B17" s="47">
        <f>IF(ISBLANK(U11),VLOOKUP($AK$9,$AK$9:$AL$10,1,FALSE),"")</f>
        <v>0.75</v>
      </c>
      <c r="C17" s="48">
        <f>IF(ISBLANK(C15),VLOOKUP($AK$9,$AK$9:$AL$10,1,FALSE),"")</f>
        <v>0.75</v>
      </c>
      <c r="D17" s="36" t="str">
        <f>IF(ISBLANK(U11),(IFERROR(PRODUCT(VLOOKUP(B16,Rates!$B$3:$N$451,5,FALSE),B17,C17),"")),(IFERROR(PRODUCT(VLOOKUP(B16,Rates!$B$3:$N$451,5,FALSE),B17,C17),"")))</f>
        <v/>
      </c>
      <c r="E17" s="49">
        <f>IF(ISBLANK(C15),VLOOKUP($AK$9,$AK$9:$AL$10,1,FALSE),"")</f>
        <v>0.75</v>
      </c>
      <c r="F17" s="48">
        <f>IF(ISBLANK(F15),VLOOKUP($AK$9,$AK$9:$AL$10,1,FALSE),"")</f>
        <v>0.75</v>
      </c>
      <c r="G17" s="39" t="str">
        <f>IF(ISBLANK(C15),(IFERROR(PRODUCT(VLOOKUP(E16,Rates!$B$3:$N$451,5,FALSE),E17,F17),"")),(IFERROR(PRODUCT(VLOOKUP(E16,Rates!$B$3:$N$451,5,FALSE),E17,F17),"")))</f>
        <v/>
      </c>
      <c r="H17" s="49">
        <f>IF(ISBLANK(F15),VLOOKUP($AK$9,$AK$9:$AL$10,1,FALSE),"")</f>
        <v>0.75</v>
      </c>
      <c r="I17" s="48">
        <f>IF(ISBLANK(I15),VLOOKUP($AK$9,$AK$9:$AL$10,1,FALSE),"")</f>
        <v>0.75</v>
      </c>
      <c r="J17" s="39" t="str">
        <f>IF(ISBLANK(F15),(IFERROR(PRODUCT(VLOOKUP(H16,Rates!$B$3:$N$451,5,FALSE),H17,I17),"")),(IFERROR(PRODUCT(VLOOKUP(H16,Rates!$B$3:$N$451,5,FALSE),H17,I17),"")))</f>
        <v/>
      </c>
      <c r="K17" s="49">
        <f>IF(ISBLANK(I15),VLOOKUP($AK$9,$AK$9:$AL$10,1,FALSE),"")</f>
        <v>0.75</v>
      </c>
      <c r="L17" s="48">
        <f>IF(ISBLANK(L15),VLOOKUP($AK$9,$AK$9:$AL$10,1,FALSE),"")</f>
        <v>0.75</v>
      </c>
      <c r="M17" s="39" t="str">
        <f>IF(ISBLANK(I15),(IFERROR(PRODUCT(VLOOKUP(K16,Rates!$B$3:$N$451,5,FALSE),K17,L17),"")),(IFERROR(PRODUCT(VLOOKUP(K16,Rates!$B$3:$N$451,5,FALSE),K17,L17),"")))</f>
        <v/>
      </c>
      <c r="N17" s="49">
        <f>IF(ISBLANK(L15),VLOOKUP($AK$9,$AK$9:$AL$10,1,FALSE),"")</f>
        <v>0.75</v>
      </c>
      <c r="O17" s="48">
        <f>IF(ISBLANK(O15),VLOOKUP($AK$9,$AK$9:$AL$10,1,FALSE),"")</f>
        <v>0.75</v>
      </c>
      <c r="P17" s="39" t="str">
        <f>IF(ISBLANK(L15),(IFERROR(PRODUCT(VLOOKUP(N16,Rates!$B$3:$N$451,5,FALSE),N17,O17),"")),(IFERROR(PRODUCT(VLOOKUP(N16,Rates!$B$3:$N$451,5,FALSE),N17,O17),"")))</f>
        <v/>
      </c>
      <c r="Q17" s="49">
        <f>IF(ISBLANK(O15),VLOOKUP($AK$9,$AK$9:$AL$10,1,FALSE),"")</f>
        <v>0.75</v>
      </c>
      <c r="R17" s="48">
        <f>IF(ISBLANK(R15),VLOOKUP($AK$9,$AK$9:$AL$10,1,FALSE),"")</f>
        <v>0.75</v>
      </c>
      <c r="S17" s="39" t="str">
        <f>IF(ISBLANK(O15),(IFERROR(PRODUCT(VLOOKUP(Q16,Rates!$B$3:$N$451,5,FALSE),Q17,R17),"")),(IFERROR(PRODUCT(VLOOKUP(Q16,Rates!$B$3:$N$451,5,FALSE),Q17,R17),"")))</f>
        <v/>
      </c>
      <c r="T17" s="49">
        <f>IF(ISBLANK(R15),VLOOKUP($AK$9,$AK$9:$AL$10,1,FALSE),"")</f>
        <v>0.75</v>
      </c>
      <c r="U17" s="48">
        <f>IF(ISBLANK(U15),VLOOKUP($AK$9,$AK$9:$AL$10,1,FALSE),"")</f>
        <v>0.75</v>
      </c>
      <c r="V17" s="41" t="str">
        <f>IF(ISBLANK(R15),(IFERROR(PRODUCT(VLOOKUP(T16,Rates!$B$3:$N$451,5,FALSE),T17,U17),"")),(IFERROR(PRODUCT(VLOOKUP(T16,Rates!$B$3:$N$451,5,FALSE),T17,U17),"")))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44669</v>
      </c>
      <c r="C18" s="18"/>
      <c r="D18" s="18"/>
      <c r="E18" s="19">
        <f>IF(B18&lt;&gt;"",IF(MONTH(B18)&lt;&gt;MONTH(B18+1),"",B18+1),"")</f>
        <v>44670</v>
      </c>
      <c r="F18" s="18"/>
      <c r="G18" s="20"/>
      <c r="H18" s="21">
        <f>IF(E18&lt;&gt;"",IF(MONTH(E18)&lt;&gt;MONTH(E18+1),"",E18+1),"")</f>
        <v>44671</v>
      </c>
      <c r="I18" s="18"/>
      <c r="J18" s="18"/>
      <c r="K18" s="19">
        <f>IF(H18&lt;&gt;"",IF(MONTH(H18)&lt;&gt;MONTH(H18+1),"",H18+1),"")</f>
        <v>44672</v>
      </c>
      <c r="L18" s="18"/>
      <c r="M18" s="20"/>
      <c r="N18" s="21">
        <f>IF(K18&lt;&gt;"",IF(MONTH(K18)&lt;&gt;MONTH(K18+1),"",K18+1),"")</f>
        <v>44673</v>
      </c>
      <c r="O18" s="18"/>
      <c r="P18" s="18"/>
      <c r="Q18" s="19">
        <f>IF(N18&lt;&gt;"",IF(MONTH(N18)&lt;&gt;MONTH(N18+1),"",N18+1),"")</f>
        <v>44674</v>
      </c>
      <c r="R18" s="18"/>
      <c r="S18" s="20"/>
      <c r="T18" s="21">
        <f>IF(Q18&lt;&gt;"",IF(MONTH(Q18)&lt;&gt;MONTH(Q18+1),"",Q18+1),"")</f>
        <v>44675</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5"/>
      <c r="H19" s="13"/>
      <c r="I19" s="27"/>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6" thickTop="1" x14ac:dyDescent="0.2">
      <c r="A20" s="4"/>
      <c r="B20" s="150" t="str">
        <f>IF(ISBLANK(C19),(IFERROR(VLOOKUP(U15,Rates!$A$3:$N$451,2,FALSE),"")),(IFERROR(VLOOKUP(C19,Rates!$A$3:$N$451,2,FALSE),"")))</f>
        <v/>
      </c>
      <c r="C20" s="148"/>
      <c r="D20" s="151"/>
      <c r="E20" s="147" t="str">
        <f>IF(ISBLANK(F19),(IFERROR(VLOOKUP(C19,Rates!$A$3:$N$451,2,FALSE),"")),(IFERROR(VLOOKUP(F19,Rates!$A$3:$N$451,2,FALSE),"")))</f>
        <v/>
      </c>
      <c r="F20" s="148"/>
      <c r="G20" s="151"/>
      <c r="H20" s="147" t="str">
        <f>IF(ISBLANK(I19),(IFERROR(VLOOKUP(F19,Rates!$A$3:$N$451,2,FALSE),"")),(IFERROR(VLOOKUP(I19,Rates!$A$3:$N$451,2,FALSE),"")))</f>
        <v/>
      </c>
      <c r="I20" s="148"/>
      <c r="J20" s="151"/>
      <c r="K20" s="147" t="str">
        <f>IF(ISBLANK(L19),(IFERROR(VLOOKUP(I19,Rates!$A$3:$N$451,2,FALSE),"")),(IFERROR(VLOOKUP(L19,Rates!$A$3:$N$451,2,FALSE),"")))</f>
        <v/>
      </c>
      <c r="L20" s="148"/>
      <c r="M20" s="151"/>
      <c r="N20" s="147" t="str">
        <f>IF(ISBLANK(O19),(IFERROR(VLOOKUP(L19,Rates!$A$3:$N$451,2,FALSE),"")),(IFERROR(VLOOKUP(O19,Rates!$A$3:$N$451,2,FALSE),"")))</f>
        <v/>
      </c>
      <c r="O20" s="148"/>
      <c r="P20" s="151"/>
      <c r="Q20" s="147" t="str">
        <f>IF(ISBLANK(R19),(IFERROR(VLOOKUP(O19,Rates!$A$3:$N$451,2,FALSE),"")),(IFERROR(VLOOKUP(R19,Rates!$A$3:$N$451,2,FALSE),"")))</f>
        <v/>
      </c>
      <c r="R20" s="148"/>
      <c r="S20" s="151"/>
      <c r="T20" s="147" t="str">
        <f>IF(ISBLANK(U19),(IFERROR(VLOOKUP(R19,Rates!$A$3:$N$451,2,FALSE),"")),(IFERROR(VLOOKUP(U19,Rates!$A$3:$N$451,2,FALSE),"")))</f>
        <v/>
      </c>
      <c r="U20" s="148"/>
      <c r="V20" s="149"/>
      <c r="W20" s="4"/>
      <c r="X20" s="4"/>
      <c r="Y20" s="1"/>
      <c r="Z20" s="1"/>
      <c r="AA20" s="1"/>
      <c r="AB20" s="1"/>
      <c r="AC20" s="1"/>
      <c r="AD20" s="1"/>
      <c r="AE20" s="1"/>
      <c r="AF20" s="1"/>
      <c r="AG20" s="1"/>
      <c r="AH20" s="1"/>
      <c r="AI20" s="1"/>
      <c r="AJ20" s="1"/>
    </row>
    <row r="21" spans="1:38" x14ac:dyDescent="0.2">
      <c r="A21" s="4"/>
      <c r="B21" s="47">
        <f>IF(ISBLANK(U15),VLOOKUP($AK$9,$AK$9:$AL$10,1,FALSE),"")</f>
        <v>0.75</v>
      </c>
      <c r="C21" s="48">
        <f>IF(ISBLANK(C19),VLOOKUP($AK$9,$AK$9:$AL$10,1,FALSE),"")</f>
        <v>0.75</v>
      </c>
      <c r="D21" s="36" t="str">
        <f>IF(ISBLANK(U15),(IFERROR(PRODUCT(VLOOKUP(B20,Rates!$B$3:$N$451,5,FALSE),B21,C21),"")),(IFERROR(PRODUCT(VLOOKUP(B20,Rates!$B$3:$N$451,5,FALSE),B21,C21),"")))</f>
        <v/>
      </c>
      <c r="E21" s="49">
        <f>IF(ISBLANK(C19),VLOOKUP($AK$9,$AK$9:$AL$10,1,FALSE),"")</f>
        <v>0.75</v>
      </c>
      <c r="F21" s="48">
        <f>IF(ISBLANK(F19),VLOOKUP($AK$9,$AK$9:$AL$10,1,FALSE),"")</f>
        <v>0.75</v>
      </c>
      <c r="G21" s="39" t="str">
        <f>IF(ISBLANK(C19),(IFERROR(PRODUCT(VLOOKUP(E20,Rates!$B$3:$N$451,5,FALSE),E21,F21),"")),(IFERROR(PRODUCT(VLOOKUP(E20,Rates!$B$3:$N$451,5,FALSE),E21,F21),"")))</f>
        <v/>
      </c>
      <c r="H21" s="49">
        <f>IF(ISBLANK(F19),VLOOKUP($AK$9,$AK$9:$AL$10,1,FALSE),"")</f>
        <v>0.75</v>
      </c>
      <c r="I21" s="48">
        <f>IF(ISBLANK(I19),VLOOKUP($AK$9,$AK$9:$AL$10,1,FALSE),"")</f>
        <v>0.75</v>
      </c>
      <c r="J21" s="39" t="str">
        <f>IF(ISBLANK(F19),(IFERROR(PRODUCT(VLOOKUP(H20,Rates!$B$3:$N$451,5,FALSE),H21,I21),"")),(IFERROR(PRODUCT(VLOOKUP(H20,Rates!$B$3:$N$451,5,FALSE),H21,I21),"")))</f>
        <v/>
      </c>
      <c r="K21" s="49">
        <f>IF(ISBLANK(I19),VLOOKUP($AK$9,$AK$9:$AL$10,1,FALSE),"")</f>
        <v>0.75</v>
      </c>
      <c r="L21" s="48">
        <f>IF(ISBLANK(L19),VLOOKUP($AK$9,$AK$9:$AL$10,1,FALSE),"")</f>
        <v>0.75</v>
      </c>
      <c r="M21" s="39" t="str">
        <f>IF(ISBLANK(I19),(IFERROR(PRODUCT(VLOOKUP(K20,Rates!$B$3:$N$451,5,FALSE),K21,L21),"")),(IFERROR(PRODUCT(VLOOKUP(K20,Rates!$B$3:$N$451,5,FALSE),K21,L21),"")))</f>
        <v/>
      </c>
      <c r="N21" s="49">
        <f>IF(ISBLANK(L19),VLOOKUP($AK$9,$AK$9:$AL$10,1,FALSE),"")</f>
        <v>0.75</v>
      </c>
      <c r="O21" s="48">
        <f>IF(ISBLANK(O19),VLOOKUP($AK$9,$AK$9:$AL$10,1,FALSE),"")</f>
        <v>0.75</v>
      </c>
      <c r="P21" s="39" t="str">
        <f>IF(ISBLANK(L19),(IFERROR(PRODUCT(VLOOKUP(N20,Rates!$B$3:$N$451,5,FALSE),N21,O21),"")),(IFERROR(PRODUCT(VLOOKUP(N20,Rates!$B$3:$N$451,5,FALSE),N21,O21),"")))</f>
        <v/>
      </c>
      <c r="Q21" s="49">
        <f>IF(ISBLANK(O19),VLOOKUP($AK$9,$AK$9:$AL$10,1,FALSE),"")</f>
        <v>0.75</v>
      </c>
      <c r="R21" s="48">
        <f>IF(ISBLANK(R19),VLOOKUP($AK$9,$AK$9:$AL$10,1,FALSE),"")</f>
        <v>0.75</v>
      </c>
      <c r="S21" s="39" t="str">
        <f>IF(ISBLANK(O19),(IFERROR(PRODUCT(VLOOKUP(Q20,Rates!$B$3:$N$451,5,FALSE),Q21,R21),"")),(IFERROR(PRODUCT(VLOOKUP(Q20,Rates!$B$3:$N$451,5,FALSE),Q21,R21),"")))</f>
        <v/>
      </c>
      <c r="T21" s="49">
        <f>IF(ISBLANK(R19),VLOOKUP($AK$9,$AK$9:$AL$10,1,FALSE),"")</f>
        <v>0.75</v>
      </c>
      <c r="U21" s="48">
        <f>IF(ISBLANK(U19),VLOOKUP($AK$9,$AK$9:$AL$10,1,FALSE),"")</f>
        <v>0.75</v>
      </c>
      <c r="V21" s="41" t="str">
        <f>IF(ISBLANK(R19),(IFERROR(PRODUCT(VLOOKUP(T20,Rates!$B$3:$N$451,5,FALSE),T21,U21),"")),(IFERROR(PRODUCT(VLOOKUP(T20,Rates!$B$3:$N$451,5,FALSE),T21,U21),"")))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44676</v>
      </c>
      <c r="C22" s="18"/>
      <c r="D22" s="18"/>
      <c r="E22" s="19">
        <f>IF(B22&lt;&gt;"",IF(MONTH(B22)&lt;&gt;MONTH(B22+1),"",B22+1),"")</f>
        <v>44677</v>
      </c>
      <c r="F22" s="18"/>
      <c r="G22" s="20"/>
      <c r="H22" s="21">
        <f>IF(E22&lt;&gt;"",IF(MONTH(E22)&lt;&gt;MONTH(E22+1),"",E22+1),"")</f>
        <v>44678</v>
      </c>
      <c r="I22" s="18"/>
      <c r="J22" s="18"/>
      <c r="K22" s="19">
        <f>IF(H22&lt;&gt;"",IF(MONTH(H22)&lt;&gt;MONTH(H22+1),"",H22+1),"")</f>
        <v>44679</v>
      </c>
      <c r="L22" s="18"/>
      <c r="M22" s="20"/>
      <c r="N22" s="21">
        <f>IF(K22&lt;&gt;"",IF(MONTH(K22)&lt;&gt;MONTH(K22+1),"",K22+1),"")</f>
        <v>44680</v>
      </c>
      <c r="O22" s="18"/>
      <c r="P22" s="18"/>
      <c r="Q22" s="19">
        <f>IF(N22&lt;&gt;"",IF(MONTH(N22)&lt;&gt;MONTH(N22+1),"",N22+1),"")</f>
        <v>44681</v>
      </c>
      <c r="R22" s="18"/>
      <c r="S22" s="18"/>
      <c r="T22" s="19">
        <v>44317</v>
      </c>
      <c r="U22" s="18"/>
      <c r="V22" s="32"/>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5"/>
      <c r="H23" s="13"/>
      <c r="I23" s="27"/>
      <c r="J23" s="13"/>
      <c r="K23" s="14"/>
      <c r="L23" s="27"/>
      <c r="M23" s="15"/>
      <c r="N23" s="13"/>
      <c r="O23" s="27"/>
      <c r="P23" s="13"/>
      <c r="Q23" s="117"/>
      <c r="R23" s="27"/>
      <c r="S23" s="13"/>
      <c r="T23" s="14"/>
      <c r="U23" s="29"/>
      <c r="V23" s="33"/>
      <c r="W23" s="4"/>
      <c r="X23" s="4"/>
      <c r="Y23" s="1"/>
      <c r="Z23" s="1"/>
      <c r="AA23" s="1"/>
      <c r="AB23" s="1"/>
      <c r="AC23" s="1"/>
      <c r="AD23" s="1"/>
      <c r="AE23" s="1"/>
      <c r="AF23" s="1"/>
      <c r="AG23" s="1"/>
      <c r="AH23" s="1"/>
      <c r="AI23" s="1"/>
      <c r="AJ23" s="1"/>
    </row>
    <row r="24" spans="1:38" ht="16" thickTop="1" x14ac:dyDescent="0.2">
      <c r="A24" s="4"/>
      <c r="B24" s="150" t="str">
        <f>IF(ISBLANK(C23),(IFERROR(VLOOKUP(U19,Rates!$A$3:$N$451,2,FALSE),"")),(IFERROR(VLOOKUP(C23,Rates!$A$3:$N$451,2,FALSE),"")))</f>
        <v/>
      </c>
      <c r="C24" s="148"/>
      <c r="D24" s="151"/>
      <c r="E24" s="147" t="str">
        <f>IF(ISBLANK(F23),(IFERROR(VLOOKUP(C23,Rates!$A$3:$N$451,2,FALSE),"")),(IFERROR(VLOOKUP(F23,Rates!$A$3:$N$451,2,FALSE),"")))</f>
        <v/>
      </c>
      <c r="F24" s="148"/>
      <c r="G24" s="151"/>
      <c r="H24" s="147" t="str">
        <f>IF(ISBLANK(I23),(IFERROR(VLOOKUP(F23,Rates!$A$3:$N$451,2,FALSE),"")),(IFERROR(VLOOKUP(I23,Rates!$A$3:$N$451,2,FALSE),"")))</f>
        <v/>
      </c>
      <c r="I24" s="148"/>
      <c r="J24" s="151"/>
      <c r="K24" s="147" t="str">
        <f>IF(ISBLANK(L23),(IFERROR(VLOOKUP(I23,Rates!$A$3:$N$451,2,FALSE),"")),(IFERROR(VLOOKUP(L23,Rates!$A$3:$N$451,2,FALSE),"")))</f>
        <v/>
      </c>
      <c r="L24" s="148"/>
      <c r="M24" s="151"/>
      <c r="N24" s="147" t="str">
        <f>IF(ISBLANK(O23),(IFERROR(VLOOKUP(L23,Rates!$A$3:$N$451,2,FALSE),"")),(IFERROR(VLOOKUP(O23,Rates!$A$3:$N$451,2,FALSE),"")))</f>
        <v/>
      </c>
      <c r="O24" s="148"/>
      <c r="P24" s="151"/>
      <c r="Q24" s="147" t="str">
        <f>IF(ISBLANK(R23),(IFERROR(VLOOKUP(O23,Rates!$A$3:$N$451,2,FALSE),"")),(IFERROR(VLOOKUP(R23,Rates!$A$3:$N$451,2,FALSE),"")))</f>
        <v/>
      </c>
      <c r="R24" s="148"/>
      <c r="S24" s="151"/>
      <c r="T24" s="147" t="str">
        <f>IF(ISBLANK(U23),(IFERROR(VLOOKUP(R23,Rates!$A$3:$N$451,2,FALSE),"")),(IFERROR(VLOOKUP(U23,Rates!$A$3:$N$451,2,FALSE),"")))</f>
        <v/>
      </c>
      <c r="U24" s="148"/>
      <c r="V24" s="149"/>
      <c r="W24" s="4"/>
      <c r="X24" s="4"/>
      <c r="Y24" s="1"/>
      <c r="Z24" s="1"/>
      <c r="AA24" s="1"/>
      <c r="AB24" s="1"/>
      <c r="AC24" s="1"/>
      <c r="AD24" s="1"/>
      <c r="AE24" s="1"/>
      <c r="AF24" s="1"/>
      <c r="AG24" s="1"/>
      <c r="AH24" s="1"/>
      <c r="AI24" s="1"/>
      <c r="AJ24" s="1"/>
    </row>
    <row r="25" spans="1:38" ht="16" thickBot="1" x14ac:dyDescent="0.25">
      <c r="A25" s="4"/>
      <c r="B25" s="45">
        <f>IF(ISBLANK(U19),VLOOKUP($AK$9,$AK$9:$AL$10,1,FALSE),"")</f>
        <v>0.75</v>
      </c>
      <c r="C25" s="46">
        <f>IF(ISBLANK(C23),VLOOKUP($AK$9,$AK$9:$AL$10,1,FALSE),"")</f>
        <v>0.75</v>
      </c>
      <c r="D25" s="42" t="str">
        <f>IF(ISBLANK(U19),(IFERROR(PRODUCT(VLOOKUP(B24,Rates!$B$3:$N$451,5,FALSE),B25,C25),"")),(IFERROR(PRODUCT(VLOOKUP(B24,Rates!$B$3:$N$451,5,FALSE),B25,C25),"")))</f>
        <v/>
      </c>
      <c r="E25" s="52">
        <f>IF(ISBLANK(C23),VLOOKUP($AK$9,$AK$9:$AL$10,1,FALSE),"")</f>
        <v>0.75</v>
      </c>
      <c r="F25" s="46">
        <f>IF(ISBLANK(F23),VLOOKUP($AK$9,$AK$9:$AL$10,1,FALSE),"")</f>
        <v>0.75</v>
      </c>
      <c r="G25" s="43" t="str">
        <f>IF(ISBLANK(C23),(IFERROR(PRODUCT(VLOOKUP(E24,Rates!$B$3:$N$451,5,FALSE),E25,F25),"")),(IFERROR(PRODUCT(VLOOKUP(E24,Rates!$B$3:$N$451,5,FALSE),E25,F25),"")))</f>
        <v/>
      </c>
      <c r="H25" s="52">
        <f>IF(ISBLANK(F23),VLOOKUP($AK$9,$AK$9:$AL$10,1,FALSE),"")</f>
        <v>0.75</v>
      </c>
      <c r="I25" s="46">
        <f>IF(ISBLANK(I23),VLOOKUP($AK$9,$AK$9:$AL$10,1,FALSE),"")</f>
        <v>0.75</v>
      </c>
      <c r="J25" s="43" t="str">
        <f>IF(ISBLANK(F23),(IFERROR(PRODUCT(VLOOKUP(H24,Rates!$B$3:$N$451,5,FALSE),H25,I25),"")),(IFERROR(PRODUCT(VLOOKUP(H24,Rates!$B$3:$N$451,5,FALSE),H25,I25),"")))</f>
        <v/>
      </c>
      <c r="K25" s="52">
        <f>IF(ISBLANK(I23),VLOOKUP($AK$9,$AK$9:$AL$10,1,FALSE),"")</f>
        <v>0.75</v>
      </c>
      <c r="L25" s="46">
        <f>IF(ISBLANK(L23),VLOOKUP($AK$9,$AK$9:$AL$10,1,FALSE),"")</f>
        <v>0.75</v>
      </c>
      <c r="M25" s="43" t="str">
        <f>IF(ISBLANK(I23),(IFERROR(PRODUCT(VLOOKUP(K24,Rates!$B$3:$N$451,5,FALSE),K25,L25),"")),(IFERROR(PRODUCT(VLOOKUP(K24,Rates!$B$3:$N$451,5,FALSE),K25,L25),"")))</f>
        <v/>
      </c>
      <c r="N25" s="52">
        <f>IF(ISBLANK(L23),VLOOKUP($AK$9,$AK$9:$AL$10,1,FALSE),"")</f>
        <v>0.75</v>
      </c>
      <c r="O25" s="46">
        <f>IF(ISBLANK(O23),VLOOKUP($AK$9,$AK$9:$AL$10,1,FALSE),"")</f>
        <v>0.75</v>
      </c>
      <c r="P25" s="43" t="str">
        <f>IF(ISBLANK(L23),(IFERROR(PRODUCT(VLOOKUP(N24,Rates!$B$3:$N$451,5,FALSE),N25,O25),"")),(IFERROR(PRODUCT(VLOOKUP(N24,Rates!$B$3:$N$451,5,FALSE),N25,O25),"")))</f>
        <v/>
      </c>
      <c r="Q25" s="52">
        <f>IF(ISBLANK(O23),VLOOKUP($AK$9,$AK$9:$AL$10,1,FALSE),"")</f>
        <v>0.75</v>
      </c>
      <c r="R25" s="46">
        <f>IF(ISBLANK(R23),VLOOKUP($AK$9,$AK$9:$AL$10,1,FALSE),"")</f>
        <v>0.75</v>
      </c>
      <c r="S25" s="43" t="str">
        <f>IF(ISBLANK(O23),(IFERROR(PRODUCT(VLOOKUP(Q24,Rates!$B$3:$N$451,5,FALSE),Q25,R25),"")),(IFERROR(PRODUCT(VLOOKUP(Q24,Rates!$B$3:$N$451,5,FALSE),Q25,R25),"")))</f>
        <v/>
      </c>
      <c r="T25" s="52">
        <f>IF(ISBLANK(R23),VLOOKUP($AK$9,$AK$9:$AL$10,1,FALSE),"")</f>
        <v>0.75</v>
      </c>
      <c r="U25" s="46">
        <f>IF(ISBLANK(U23),VLOOKUP($AK$9,$AK$9:$AL$10,1,FALSE),"")</f>
        <v>0.75</v>
      </c>
      <c r="V25" s="44" t="str">
        <f>IF(ISBLANK(R23),(IFERROR(PRODUCT(VLOOKUP(T24,Rates!$B$3:$N$451,5,FALSE),T25,U25),"")),(IFERROR(PRODUCT(VLOOKUP(T24,Rates!$B$3:$N$451,5,FALSE),T25,U25),"")))</f>
        <v/>
      </c>
      <c r="W25" s="4"/>
      <c r="X25" s="4"/>
      <c r="Y25" s="1"/>
      <c r="Z25" s="1"/>
      <c r="AA25" s="1"/>
      <c r="AB25" s="1"/>
      <c r="AC25" s="1"/>
      <c r="AD25" s="1"/>
      <c r="AE25" s="1"/>
      <c r="AF25" s="1"/>
      <c r="AG25" s="1"/>
      <c r="AH25" s="1"/>
      <c r="AI25" s="1"/>
      <c r="AJ25" s="1"/>
    </row>
    <row r="26" spans="1:38" x14ac:dyDescent="0.2">
      <c r="A26" s="1"/>
      <c r="B26" s="1"/>
      <c r="C26" s="1"/>
      <c r="D26" s="1"/>
      <c r="E26" s="1"/>
      <c r="F26" s="1"/>
      <c r="G26" s="1"/>
      <c r="H26" s="1"/>
      <c r="I26" s="1"/>
      <c r="J26" s="1"/>
      <c r="K26" s="1"/>
      <c r="L26" s="1"/>
      <c r="M26" s="1"/>
      <c r="N26" s="1"/>
      <c r="O26" s="1"/>
      <c r="P26" s="25"/>
      <c r="Q26" s="24"/>
      <c r="R26" s="25"/>
      <c r="S26" s="25"/>
      <c r="T26" s="24"/>
      <c r="U26" s="25"/>
      <c r="V26" s="26"/>
      <c r="W26" s="1"/>
      <c r="X26" s="1"/>
      <c r="Y26" s="1"/>
      <c r="Z26" s="1"/>
      <c r="AA26" s="1"/>
      <c r="AB26" s="1"/>
      <c r="AC26" s="1"/>
      <c r="AD26" s="1"/>
      <c r="AE26" s="1"/>
      <c r="AF26" s="1"/>
      <c r="AG26" s="1"/>
      <c r="AH26" s="1"/>
      <c r="AI26" s="1"/>
      <c r="AJ26" s="1"/>
      <c r="AK26" s="1"/>
      <c r="AL26" s="1"/>
    </row>
    <row r="27" spans="1:38" x14ac:dyDescent="0.2">
      <c r="A27" s="1"/>
      <c r="B27" s="1"/>
      <c r="C27" s="1"/>
      <c r="D27" s="1"/>
      <c r="E27" s="1"/>
      <c r="F27" s="1"/>
      <c r="G27" s="1"/>
      <c r="H27" s="1"/>
      <c r="I27" s="1"/>
      <c r="J27" s="1"/>
      <c r="K27" s="1"/>
      <c r="L27" s="1"/>
      <c r="M27" s="1"/>
      <c r="N27" s="1"/>
      <c r="O27" s="1"/>
      <c r="P27" s="26"/>
      <c r="Q27" s="26"/>
      <c r="R27" s="26"/>
      <c r="S27" s="26"/>
      <c r="T27" s="26"/>
      <c r="U27" s="26"/>
      <c r="V27" s="26"/>
      <c r="W27" s="1"/>
      <c r="X27" s="1"/>
      <c r="Y27" s="1"/>
      <c r="Z27" s="1"/>
      <c r="AA27" s="1"/>
      <c r="AB27" s="1"/>
      <c r="AC27" s="1"/>
      <c r="AD27" s="1"/>
      <c r="AE27" s="1"/>
      <c r="AF27" s="1"/>
      <c r="AG27" s="1"/>
      <c r="AH27" s="1"/>
      <c r="AI27" s="1"/>
      <c r="AJ27" s="1"/>
      <c r="AK27" s="1"/>
      <c r="AL27" s="1"/>
    </row>
    <row r="28" spans="1:38" x14ac:dyDescent="0.2">
      <c r="A28" s="1"/>
      <c r="B28" s="1"/>
      <c r="C28" s="1"/>
      <c r="D28" s="1"/>
      <c r="E28" s="1"/>
      <c r="F28" s="1"/>
      <c r="G28" s="1"/>
      <c r="H28" s="1"/>
      <c r="I28" s="1"/>
      <c r="J28" s="1"/>
      <c r="K28" s="1"/>
      <c r="L28" s="1"/>
      <c r="M28" s="1"/>
      <c r="N28" s="1"/>
      <c r="O28" s="1"/>
      <c r="P28" s="26"/>
      <c r="Q28" s="26"/>
      <c r="R28" s="26"/>
      <c r="S28" s="26"/>
      <c r="T28" s="26"/>
      <c r="U28" s="26"/>
      <c r="V28" s="26"/>
      <c r="W28" s="1"/>
      <c r="X28" s="1"/>
      <c r="Y28" s="1"/>
      <c r="Z28" s="1"/>
      <c r="AA28" s="1"/>
      <c r="AB28" s="1"/>
      <c r="AC28" s="1"/>
      <c r="AD28" s="1"/>
      <c r="AE28" s="1"/>
      <c r="AF28" s="1"/>
      <c r="AG28" s="1"/>
      <c r="AH28" s="1"/>
      <c r="AI28" s="1"/>
      <c r="AJ28" s="1"/>
      <c r="AK28" s="1"/>
      <c r="AL28" s="1"/>
    </row>
    <row r="29" spans="1:38" x14ac:dyDescent="0.2">
      <c r="A29" s="1"/>
      <c r="B29" s="1"/>
      <c r="C29" s="1"/>
      <c r="D29" s="1"/>
      <c r="E29" s="1"/>
      <c r="F29" s="1"/>
      <c r="G29" s="1"/>
      <c r="H29" s="1"/>
      <c r="I29" s="1"/>
      <c r="J29" s="1"/>
      <c r="K29" s="1"/>
      <c r="L29" s="1"/>
      <c r="M29" s="1"/>
      <c r="N29" s="1"/>
      <c r="O29" s="1"/>
      <c r="P29" s="4"/>
      <c r="Q29" s="4"/>
      <c r="R29" s="4"/>
      <c r="S29" s="4"/>
      <c r="T29" s="4"/>
      <c r="U29" s="4"/>
      <c r="V29" s="4"/>
      <c r="W29" s="1"/>
      <c r="X29" s="1"/>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55"/>
      <c r="Q31" s="155"/>
      <c r="R31" s="155"/>
      <c r="S31" s="155"/>
      <c r="T31" s="155"/>
      <c r="U31" s="155"/>
      <c r="V31" s="155"/>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46" t="s">
        <v>850</v>
      </c>
      <c r="Q32" s="146"/>
      <c r="R32" s="146"/>
      <c r="S32" s="146"/>
      <c r="T32" s="146"/>
      <c r="U32" s="146"/>
      <c r="V32" s="146"/>
      <c r="W32" s="146"/>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sheetData>
  <sheetProtection algorithmName="SHA-512" hashValue="R0U9HEeRkrnefjpXjMo4OA+Lkef41w01/fi3AqCCKeesS0BgrczSzKbjqM7Sw5AfYxdxhUeOMDMFOAShyIszng==" saltValue="YOcDZeMpztx0PSMej75r8g==" spinCount="100000" sheet="1" selectLockedCells="1"/>
  <protectedRanges>
    <protectedRange sqref="C11 F11 I11 L11 O11 R11 U11 C15 F15 I15 L15 O15 R15 U15 C19 F19 I19 L19 O19 R19 U19 C23 F23 U7 C7 F7 I7 L7 I23 L23 O23 R23 U23 R7 O7" name="Range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Q24:S24"/>
    <mergeCell ref="T24:V24"/>
    <mergeCell ref="B24:D24"/>
    <mergeCell ref="E24:G24"/>
    <mergeCell ref="H24:J24"/>
    <mergeCell ref="K24:M24"/>
    <mergeCell ref="N24:P24"/>
    <mergeCell ref="P31:V31"/>
  </mergeCells>
  <pageMargins left="0.7" right="0.7" top="0.75" bottom="0.75" header="0.3" footer="0.3"/>
  <pageSetup orientation="portrait" horizontalDpi="0" verticalDpi="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FF525-1DA1-4BA7-A6CC-8E277E152FB2}">
  <dimension ref="A1:AL52"/>
  <sheetViews>
    <sheetView showGridLines="0" showRowColHeaders="0" zoomScaleNormal="100" workbookViewId="0">
      <pane xSplit="1" topLeftCell="B1" activePane="topRight" state="frozen"/>
      <selection activeCell="C11" sqref="C11"/>
      <selection pane="topRight" activeCell="C11" sqref="C11"/>
    </sheetView>
  </sheetViews>
  <sheetFormatPr baseColWidth="10" defaultColWidth="8.83203125" defaultRowHeight="15" x14ac:dyDescent="0.2"/>
  <cols>
    <col min="1" max="1" width="4.1640625" customWidth="1"/>
    <col min="2" max="22" width="7.6640625" customWidth="1"/>
  </cols>
  <sheetData>
    <row r="1" spans="1:37" ht="25" thickBot="1" x14ac:dyDescent="0.35">
      <c r="A1" s="156"/>
      <c r="B1" s="156"/>
      <c r="C1" s="156"/>
      <c r="D1" s="4"/>
      <c r="E1" s="4"/>
      <c r="F1" s="4"/>
      <c r="G1" s="4"/>
      <c r="H1" s="4"/>
      <c r="I1" s="4"/>
      <c r="J1" s="4"/>
      <c r="K1" s="4"/>
      <c r="L1" s="4"/>
      <c r="M1" s="4"/>
      <c r="N1" s="4"/>
      <c r="O1" s="4"/>
      <c r="P1" s="4"/>
      <c r="Q1" s="4"/>
      <c r="R1" s="4"/>
      <c r="S1" s="157" t="s">
        <v>285</v>
      </c>
      <c r="T1" s="157"/>
      <c r="U1" s="152">
        <f>SUM(V9,D13,G13,J13,M13,P13,S13,V13,V17,S17,P17,M17,J17,G17,D17,D21,G21,J21,M21,P21,S21,V21,D25,G25,J25,M25,P25,S25,V25,D29,G29)</f>
        <v>0</v>
      </c>
      <c r="V1" s="153"/>
      <c r="W1" s="154"/>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58" t="s">
        <v>5</v>
      </c>
      <c r="C4" s="159"/>
      <c r="D4" s="159"/>
      <c r="E4" s="159"/>
      <c r="F4" s="159"/>
      <c r="G4" s="159"/>
      <c r="H4" s="159"/>
      <c r="I4" s="159"/>
      <c r="J4" s="159"/>
      <c r="K4" s="159"/>
      <c r="L4" s="159"/>
      <c r="M4" s="159"/>
      <c r="N4" s="159"/>
      <c r="O4" s="159"/>
      <c r="P4" s="159"/>
      <c r="Q4" s="159"/>
      <c r="R4" s="159"/>
      <c r="S4" s="159"/>
      <c r="T4" s="159"/>
      <c r="U4" s="159"/>
      <c r="V4" s="160"/>
      <c r="W4" s="4"/>
      <c r="X4" s="3"/>
      <c r="Y4" s="3"/>
      <c r="Z4" s="3"/>
      <c r="AA4" s="3"/>
      <c r="AB4" s="1"/>
      <c r="AC4" s="1"/>
      <c r="AD4" s="1"/>
      <c r="AE4" s="1"/>
      <c r="AF4" s="1"/>
      <c r="AG4" s="1"/>
      <c r="AH4" s="1"/>
      <c r="AI4" s="1"/>
      <c r="AJ4" s="1"/>
    </row>
    <row r="5" spans="1:37" ht="16" thickBot="1" x14ac:dyDescent="0.25">
      <c r="A5" s="4"/>
      <c r="B5" s="161" t="s">
        <v>276</v>
      </c>
      <c r="C5" s="162"/>
      <c r="D5" s="163"/>
      <c r="E5" s="164" t="s">
        <v>277</v>
      </c>
      <c r="F5" s="162"/>
      <c r="G5" s="163"/>
      <c r="H5" s="164" t="s">
        <v>278</v>
      </c>
      <c r="I5" s="162"/>
      <c r="J5" s="163"/>
      <c r="K5" s="164" t="s">
        <v>279</v>
      </c>
      <c r="L5" s="162"/>
      <c r="M5" s="163"/>
      <c r="N5" s="164" t="s">
        <v>280</v>
      </c>
      <c r="O5" s="162"/>
      <c r="P5" s="163"/>
      <c r="Q5" s="164" t="s">
        <v>281</v>
      </c>
      <c r="R5" s="162"/>
      <c r="S5" s="163"/>
      <c r="T5" s="164" t="s">
        <v>282</v>
      </c>
      <c r="U5" s="162"/>
      <c r="V5" s="165"/>
      <c r="W5" s="4"/>
      <c r="X5" s="3"/>
      <c r="Y5" s="3"/>
      <c r="Z5" s="3"/>
      <c r="AA5" s="3"/>
      <c r="AB5" s="1"/>
      <c r="AC5" s="1"/>
      <c r="AD5" s="1"/>
      <c r="AE5" s="1"/>
      <c r="AF5" s="1"/>
      <c r="AG5" s="1"/>
      <c r="AH5" s="1"/>
      <c r="AI5" s="1"/>
      <c r="AJ5" s="1"/>
    </row>
    <row r="6" spans="1:37" ht="16" thickBot="1" x14ac:dyDescent="0.25">
      <c r="A6" s="4"/>
      <c r="B6" s="5"/>
      <c r="C6" s="118"/>
      <c r="D6" s="119"/>
      <c r="E6" s="7"/>
      <c r="F6" s="118"/>
      <c r="G6" s="119"/>
      <c r="H6" s="9"/>
      <c r="I6" s="118"/>
      <c r="J6" s="118"/>
      <c r="K6" s="7"/>
      <c r="L6" s="118"/>
      <c r="M6" s="118"/>
      <c r="N6" s="7"/>
      <c r="O6" s="118"/>
      <c r="P6" s="119"/>
      <c r="Q6" s="7"/>
      <c r="R6" s="118"/>
      <c r="S6" s="118"/>
      <c r="T6" s="7">
        <v>44317</v>
      </c>
      <c r="U6" s="118"/>
      <c r="V6" s="122"/>
      <c r="W6" s="4"/>
      <c r="X6" s="3"/>
      <c r="Y6" s="3"/>
      <c r="Z6" s="3"/>
      <c r="AA6" s="3"/>
      <c r="AB6" s="1"/>
      <c r="AC6" s="1"/>
      <c r="AD6" s="1"/>
      <c r="AE6" s="1"/>
      <c r="AF6" s="1"/>
      <c r="AG6" s="1"/>
      <c r="AH6" s="1"/>
      <c r="AI6" s="1"/>
      <c r="AJ6" s="1"/>
    </row>
    <row r="7" spans="1:37" ht="17" thickTop="1" thickBot="1" x14ac:dyDescent="0.25">
      <c r="A7" s="4"/>
      <c r="B7" s="133"/>
      <c r="C7" s="139"/>
      <c r="D7" s="125"/>
      <c r="E7" s="123"/>
      <c r="F7" s="139"/>
      <c r="G7" s="126"/>
      <c r="H7" s="123"/>
      <c r="I7" s="139"/>
      <c r="J7" s="125"/>
      <c r="K7" s="123"/>
      <c r="L7" s="139"/>
      <c r="M7" s="126"/>
      <c r="N7" s="123"/>
      <c r="O7" s="139"/>
      <c r="P7" s="125"/>
      <c r="Q7" s="123"/>
      <c r="R7" s="139"/>
      <c r="S7" s="126"/>
      <c r="T7" s="123"/>
      <c r="U7" s="124"/>
      <c r="V7" s="127"/>
      <c r="W7" s="4"/>
      <c r="X7" s="3"/>
      <c r="Y7" s="3"/>
      <c r="Z7" s="3"/>
      <c r="AA7" s="3"/>
      <c r="AB7" s="1"/>
      <c r="AC7" s="1"/>
      <c r="AD7" s="1"/>
      <c r="AE7" s="1"/>
      <c r="AF7" s="1"/>
      <c r="AG7" s="1"/>
      <c r="AH7" s="1"/>
      <c r="AI7" s="1"/>
      <c r="AJ7" s="1"/>
    </row>
    <row r="8" spans="1:37" ht="16" thickTop="1" x14ac:dyDescent="0.2">
      <c r="A8" s="4"/>
      <c r="B8" s="173"/>
      <c r="C8" s="172"/>
      <c r="D8" s="175"/>
      <c r="E8" s="171"/>
      <c r="F8" s="172"/>
      <c r="G8" s="172"/>
      <c r="H8" s="171"/>
      <c r="I8" s="172"/>
      <c r="J8" s="172"/>
      <c r="K8" s="171"/>
      <c r="L8" s="172"/>
      <c r="M8" s="172"/>
      <c r="N8" s="171"/>
      <c r="O8" s="172"/>
      <c r="P8" s="172"/>
      <c r="Q8" s="171"/>
      <c r="R8" s="172"/>
      <c r="S8" s="172"/>
      <c r="T8" s="171" t="str">
        <f>IF(ISBLANK(U7),(IFERROR(VLOOKUP(APR!R23,Rates!$A$3:$N$451,2,FALSE),"")),(IFERROR(VLOOKUP(U7,Rates!$A$3:$N$451,2,FALSE),"")))</f>
        <v/>
      </c>
      <c r="U8" s="172"/>
      <c r="V8" s="174"/>
      <c r="W8" s="4"/>
      <c r="X8" s="3"/>
      <c r="Y8" s="3"/>
      <c r="Z8" s="3"/>
      <c r="AA8" s="3"/>
      <c r="AB8" s="1"/>
      <c r="AC8" s="1"/>
      <c r="AD8" s="1"/>
      <c r="AE8" s="1"/>
      <c r="AF8" s="1"/>
      <c r="AG8" s="1"/>
      <c r="AH8" s="1"/>
      <c r="AI8" s="1"/>
      <c r="AJ8" s="1"/>
    </row>
    <row r="9" spans="1:37" x14ac:dyDescent="0.2">
      <c r="A9" s="4"/>
      <c r="B9" s="47"/>
      <c r="C9" s="48"/>
      <c r="D9" s="128"/>
      <c r="E9" s="49"/>
      <c r="F9" s="48"/>
      <c r="G9" s="129"/>
      <c r="H9" s="49"/>
      <c r="I9" s="48"/>
      <c r="J9" s="129"/>
      <c r="K9" s="49"/>
      <c r="L9" s="48"/>
      <c r="M9" s="129"/>
      <c r="N9" s="49"/>
      <c r="O9" s="48"/>
      <c r="P9" s="129"/>
      <c r="Q9" s="49"/>
      <c r="R9" s="48"/>
      <c r="S9" s="129"/>
      <c r="T9" s="49">
        <f>IF(ISBLANK(APR!R23),VLOOKUP($AK$9,$AK$9:$AL$10,1,FALSE),"")</f>
        <v>0.75</v>
      </c>
      <c r="U9" s="48">
        <f>IF(ISBLANK(U7),VLOOKUP($AK$9,$AK$9:$AL$10,1,FALSE),"")</f>
        <v>0.75</v>
      </c>
      <c r="V9" s="130" t="str">
        <f>IF(ISBLANK(APR!#REF!),(IFERROR(PRODUCT(VLOOKUP(T8,Rates!$B$3:$N$451,6,FALSE),T9,U9),"")),(IFERROR(PRODUCT(VLOOKUP(T8,Rates!$B$3:$N$451,6,FALSE),T9,U9),"")))</f>
        <v/>
      </c>
      <c r="W9" s="4"/>
      <c r="X9" s="3"/>
      <c r="Y9" s="3"/>
      <c r="Z9" s="3"/>
      <c r="AA9" s="3"/>
      <c r="AB9" s="1"/>
      <c r="AC9" s="1"/>
      <c r="AD9" s="1"/>
      <c r="AE9" s="1"/>
      <c r="AF9" s="1"/>
      <c r="AG9" s="1"/>
      <c r="AH9" s="1"/>
      <c r="AI9" s="1"/>
      <c r="AJ9" s="1"/>
      <c r="AK9">
        <v>0.75</v>
      </c>
    </row>
    <row r="10" spans="1:37" ht="16" thickBot="1" x14ac:dyDescent="0.25">
      <c r="A10" s="4"/>
      <c r="B10" s="17">
        <f>T6+1</f>
        <v>44318</v>
      </c>
      <c r="C10" s="120"/>
      <c r="D10" s="120"/>
      <c r="E10" s="19">
        <f>B10+1</f>
        <v>44319</v>
      </c>
      <c r="F10" s="120"/>
      <c r="G10" s="121"/>
      <c r="H10" s="21">
        <f>E10+1</f>
        <v>44320</v>
      </c>
      <c r="I10" s="120"/>
      <c r="J10" s="120"/>
      <c r="K10" s="19">
        <f>H10+1</f>
        <v>44321</v>
      </c>
      <c r="L10" s="120"/>
      <c r="M10" s="120"/>
      <c r="N10" s="19">
        <f>K10+1</f>
        <v>44322</v>
      </c>
      <c r="O10" s="120"/>
      <c r="P10" s="121"/>
      <c r="Q10" s="19">
        <f>N10+1</f>
        <v>44323</v>
      </c>
      <c r="R10" s="120"/>
      <c r="S10" s="120"/>
      <c r="T10" s="19">
        <f>Q10+1</f>
        <v>44324</v>
      </c>
      <c r="U10" s="131"/>
      <c r="V10" s="132"/>
      <c r="W10" s="4"/>
      <c r="X10" s="3"/>
      <c r="Y10" s="3"/>
      <c r="Z10" s="3"/>
      <c r="AA10" s="3"/>
      <c r="AB10" s="1"/>
      <c r="AC10" s="1"/>
      <c r="AD10" s="1"/>
      <c r="AE10" s="1"/>
      <c r="AF10" s="1"/>
      <c r="AG10" s="1"/>
      <c r="AH10" s="1"/>
      <c r="AI10" s="1"/>
      <c r="AJ10" s="1"/>
    </row>
    <row r="11" spans="1:37" ht="17" thickTop="1" thickBot="1" x14ac:dyDescent="0.25">
      <c r="A11" s="4"/>
      <c r="B11" s="133"/>
      <c r="C11" s="124"/>
      <c r="D11" s="126"/>
      <c r="E11" s="123"/>
      <c r="F11" s="124"/>
      <c r="G11" s="126"/>
      <c r="H11" s="123"/>
      <c r="I11" s="124"/>
      <c r="J11" s="125"/>
      <c r="K11" s="123"/>
      <c r="L11" s="124"/>
      <c r="M11" s="126"/>
      <c r="N11" s="123"/>
      <c r="O11" s="124"/>
      <c r="P11" s="125"/>
      <c r="Q11" s="123"/>
      <c r="R11" s="124"/>
      <c r="S11" s="126"/>
      <c r="T11" s="123"/>
      <c r="U11" s="134"/>
      <c r="V11" s="135"/>
      <c r="W11" s="4"/>
      <c r="X11" s="3"/>
      <c r="Y11" s="3"/>
      <c r="Z11" s="3"/>
      <c r="AA11" s="3"/>
      <c r="AB11" s="1"/>
      <c r="AC11" s="1"/>
      <c r="AD11" s="1"/>
      <c r="AE11" s="1"/>
      <c r="AF11" s="1"/>
      <c r="AG11" s="1"/>
      <c r="AH11" s="1"/>
      <c r="AI11" s="1"/>
      <c r="AJ11" s="1"/>
    </row>
    <row r="12" spans="1:37" ht="16" thickTop="1" x14ac:dyDescent="0.2">
      <c r="A12" s="4"/>
      <c r="B12" s="173" t="str">
        <f>IF(ISBLANK(C11),(IFERROR(VLOOKUP(U7,Rates!$A$3:$N$451,2,FALSE),"")),(IFERROR(VLOOKUP(C11,Rates!$A$3:$N$451,2,FALSE),"")))</f>
        <v/>
      </c>
      <c r="C12" s="172"/>
      <c r="D12" s="172"/>
      <c r="E12" s="171" t="str">
        <f>IF(ISBLANK(F11),(IFERROR(VLOOKUP(C11,Rates!$A$3:$N$451,2,FALSE),"")),(IFERROR(VLOOKUP(F11,Rates!$A$3:$N$451,2,FALSE),"")))</f>
        <v/>
      </c>
      <c r="F12" s="172"/>
      <c r="G12" s="172"/>
      <c r="H12" s="171" t="str">
        <f>IF(ISBLANK(I11),(IFERROR(VLOOKUP(F11,Rates!$A$3:$N$451,2,FALSE),"")),(IFERROR(VLOOKUP(I11,Rates!$A$3:$N$451,2,FALSE),"")))</f>
        <v/>
      </c>
      <c r="I12" s="172"/>
      <c r="J12" s="172"/>
      <c r="K12" s="171" t="str">
        <f>IF(ISBLANK(L11),(IFERROR(VLOOKUP(I11,Rates!$A$3:$N$451,2,FALSE),"")),(IFERROR(VLOOKUP(L11,Rates!$A$3:$N$451,2,FALSE),"")))</f>
        <v/>
      </c>
      <c r="L12" s="172"/>
      <c r="M12" s="172"/>
      <c r="N12" s="171" t="str">
        <f>IF(ISBLANK(O11),(IFERROR(VLOOKUP(L11,Rates!$A$3:$N$451,2,FALSE),"")),(IFERROR(VLOOKUP(O11,Rates!$A$3:$N$451,2,FALSE),"")))</f>
        <v/>
      </c>
      <c r="O12" s="172"/>
      <c r="P12" s="172"/>
      <c r="Q12" s="171" t="str">
        <f>IF(ISBLANK(R11),(IFERROR(VLOOKUP(O11,Rates!$A$3:$N$451,2,FALSE),"")),(IFERROR(VLOOKUP(R11,Rates!$A$3:$N$451,2,FALSE),"")))</f>
        <v/>
      </c>
      <c r="R12" s="172"/>
      <c r="S12" s="172"/>
      <c r="T12" s="171" t="str">
        <f>IF(ISBLANK(U11),(IFERROR(VLOOKUP(R11,Rates!$A$3:$N$451,2,FALSE),"")),(IFERROR(VLOOKUP(U11,Rates!$A$3:$N$451,2,FALSE),"")))</f>
        <v/>
      </c>
      <c r="U12" s="172"/>
      <c r="V12" s="174"/>
      <c r="W12" s="4"/>
      <c r="X12" s="3"/>
      <c r="Y12" s="3"/>
      <c r="Z12" s="3"/>
      <c r="AA12" s="3"/>
      <c r="AB12" s="1"/>
      <c r="AC12" s="1"/>
      <c r="AD12" s="1"/>
      <c r="AE12" s="1"/>
      <c r="AF12" s="1"/>
      <c r="AG12" s="1"/>
      <c r="AH12" s="1"/>
      <c r="AI12" s="1"/>
      <c r="AJ12" s="1"/>
    </row>
    <row r="13" spans="1:37" x14ac:dyDescent="0.2">
      <c r="A13" s="4"/>
      <c r="B13" s="47">
        <f>IF(ISBLANK(U7),VLOOKUP($AK$9,$AK$9:$AL$10,1,FALSE),"")</f>
        <v>0.75</v>
      </c>
      <c r="C13" s="48">
        <f>IF(ISBLANK(C11),VLOOKUP($AK$9,$AK$9:$AL$10,1,FALSE),"")</f>
        <v>0.75</v>
      </c>
      <c r="D13" s="129" t="str">
        <f>IF(ISBLANK(U7),(IFERROR(PRODUCT(VLOOKUP(B12,Rates!$B$3:$N$451,6,FALSE),B13,C13),"")),(IFERROR(PRODUCT(VLOOKUP(B12,Rates!$B$3:$N$451,6,FALSE),B13,C13),"")))</f>
        <v/>
      </c>
      <c r="E13" s="49">
        <f>IF(ISBLANK(C11),VLOOKUP($AK$9,$AK$9:$AL$10,1,FALSE),"")</f>
        <v>0.75</v>
      </c>
      <c r="F13" s="48">
        <f>IF(ISBLANK(F11),VLOOKUP($AK$9,$AK$9:$AL$10,1,FALSE),"")</f>
        <v>0.75</v>
      </c>
      <c r="G13" s="129" t="str">
        <f>IF(ISBLANK(C11),(IFERROR(PRODUCT(VLOOKUP(E12,Rates!$B$3:$N$451,6,FALSE),E13,F13),"")),(IFERROR(PRODUCT(VLOOKUP(E12,Rates!$B$3:$N$451,6,FALSE),E13,F13),"")))</f>
        <v/>
      </c>
      <c r="H13" s="49">
        <f>IF(ISBLANK(F11),VLOOKUP($AK$9,$AK$9:$AL$10,1,FALSE),"")</f>
        <v>0.75</v>
      </c>
      <c r="I13" s="48">
        <f>IF(ISBLANK(I11),VLOOKUP($AK$9,$AK$9:$AL$10,1,FALSE),"")</f>
        <v>0.75</v>
      </c>
      <c r="J13" s="129" t="str">
        <f>IF(ISBLANK(F11),(IFERROR(PRODUCT(VLOOKUP(H12,Rates!$B$3:$N$451,6,FALSE),H13,I13),"")),(IFERROR(PRODUCT(VLOOKUP(H12,Rates!$B$3:$N$451,6,FALSE),H13,I13),"")))</f>
        <v/>
      </c>
      <c r="K13" s="49">
        <f>IF(ISBLANK(I11),VLOOKUP($AK$9,$AK$9:$AL$10,1,FALSE),"")</f>
        <v>0.75</v>
      </c>
      <c r="L13" s="48">
        <f>IF(ISBLANK(L11),VLOOKUP($AK$9,$AK$9:$AL$10,1,FALSE),"")</f>
        <v>0.75</v>
      </c>
      <c r="M13" s="129" t="str">
        <f>IF(ISBLANK(I11),(IFERROR(PRODUCT(VLOOKUP(K12,Rates!$B$3:$N$451,6,FALSE),K13,L13),"")),(IFERROR(PRODUCT(VLOOKUP(K12,Rates!$B$3:$N$451,6,FALSE),K13,L13),"")))</f>
        <v/>
      </c>
      <c r="N13" s="49">
        <f>IF(ISBLANK(L11),VLOOKUP($AK$9,$AK$9:$AL$10,1,FALSE),"")</f>
        <v>0.75</v>
      </c>
      <c r="O13" s="48">
        <f>IF(ISBLANK(O11),VLOOKUP($AK$9,$AK$9:$AL$10,1,FALSE),"")</f>
        <v>0.75</v>
      </c>
      <c r="P13" s="129" t="str">
        <f>IF(ISBLANK(L11),(IFERROR(PRODUCT(VLOOKUP(N12,Rates!$B$3:$N$451,6,FALSE),N13,O13),"")),(IFERROR(PRODUCT(VLOOKUP(N12,Rates!$B$3:$N$451,6,FALSE),N13,O13),"")))</f>
        <v/>
      </c>
      <c r="Q13" s="49">
        <f>IF(ISBLANK(O11),VLOOKUP($AK$9,$AK$9:$AL$10,1,FALSE),"")</f>
        <v>0.75</v>
      </c>
      <c r="R13" s="48">
        <f>IF(ISBLANK(R11),VLOOKUP($AK$9,$AK$9:$AL$10,1,FALSE),"")</f>
        <v>0.75</v>
      </c>
      <c r="S13" s="129" t="str">
        <f>IF(ISBLANK(O11),(IFERROR(PRODUCT(VLOOKUP(Q12,Rates!$B$3:$N$451,6,FALSE),Q13,R13),"")),(IFERROR(PRODUCT(VLOOKUP(Q12,Rates!$B$3:$N$451,6,FALSE),Q13,R13),"")))</f>
        <v/>
      </c>
      <c r="T13" s="49">
        <f>IF(ISBLANK(R11),VLOOKUP($AK$9,$AK$9:$AL$10,1,FALSE),"")</f>
        <v>0.75</v>
      </c>
      <c r="U13" s="48">
        <f>IF(ISBLANK(U11),VLOOKUP($AK$9,$AK$9:$AL$10,1,FALSE),"")</f>
        <v>0.75</v>
      </c>
      <c r="V13" s="130" t="str">
        <f>IF(ISBLANK(R11),(IFERROR(PRODUCT(VLOOKUP(T12,Rates!$B$3:$N$451,6,FALSE),T13,U13),"")),(IFERROR(PRODUCT(VLOOKUP(T12,Rates!$B$3:$N$451,6,FALSE),T13,U13),"")))</f>
        <v/>
      </c>
      <c r="W13" s="4"/>
      <c r="X13" s="3"/>
      <c r="Y13" s="3"/>
      <c r="Z13" s="3"/>
      <c r="AA13" s="3"/>
      <c r="AB13" s="1"/>
      <c r="AC13" s="1"/>
      <c r="AD13" s="1"/>
      <c r="AE13" s="1"/>
      <c r="AF13" s="1"/>
      <c r="AG13" s="1"/>
      <c r="AH13" s="1"/>
      <c r="AI13" s="1"/>
      <c r="AJ13" s="1"/>
    </row>
    <row r="14" spans="1:37" ht="16" thickBot="1" x14ac:dyDescent="0.25">
      <c r="A14" s="4"/>
      <c r="B14" s="17">
        <f>T10+1</f>
        <v>44325</v>
      </c>
      <c r="C14" s="120"/>
      <c r="D14" s="120"/>
      <c r="E14" s="19">
        <f>B14+1</f>
        <v>44326</v>
      </c>
      <c r="F14" s="120"/>
      <c r="G14" s="120"/>
      <c r="H14" s="19">
        <f>E14+1</f>
        <v>44327</v>
      </c>
      <c r="I14" s="120"/>
      <c r="J14" s="121"/>
      <c r="K14" s="19">
        <f>H14+1</f>
        <v>44328</v>
      </c>
      <c r="L14" s="120"/>
      <c r="M14" s="120"/>
      <c r="N14" s="19">
        <f>K14+1</f>
        <v>44329</v>
      </c>
      <c r="O14" s="120"/>
      <c r="P14" s="121"/>
      <c r="Q14" s="19">
        <f>N14+1</f>
        <v>44330</v>
      </c>
      <c r="R14" s="120"/>
      <c r="S14" s="120"/>
      <c r="T14" s="19">
        <f>Q14+1</f>
        <v>44331</v>
      </c>
      <c r="U14" s="131"/>
      <c r="V14" s="132"/>
      <c r="W14" s="4"/>
      <c r="X14" s="4"/>
      <c r="Y14" s="1"/>
      <c r="Z14" s="1"/>
      <c r="AA14" s="1"/>
      <c r="AB14" s="1"/>
      <c r="AC14" s="1"/>
      <c r="AD14" s="1"/>
      <c r="AE14" s="1"/>
      <c r="AF14" s="1"/>
      <c r="AG14" s="1"/>
      <c r="AH14" s="1"/>
      <c r="AI14" s="1"/>
      <c r="AJ14" s="1"/>
    </row>
    <row r="15" spans="1:37" ht="17" thickTop="1" thickBot="1" x14ac:dyDescent="0.25">
      <c r="A15" s="4"/>
      <c r="B15" s="133"/>
      <c r="C15" s="124"/>
      <c r="D15" s="126"/>
      <c r="E15" s="123"/>
      <c r="F15" s="124"/>
      <c r="G15" s="126"/>
      <c r="H15" s="123"/>
      <c r="I15" s="124"/>
      <c r="J15" s="125"/>
      <c r="K15" s="123"/>
      <c r="L15" s="124"/>
      <c r="M15" s="126"/>
      <c r="N15" s="123"/>
      <c r="O15" s="124"/>
      <c r="P15" s="125"/>
      <c r="Q15" s="123"/>
      <c r="R15" s="124"/>
      <c r="S15" s="126"/>
      <c r="T15" s="123"/>
      <c r="U15" s="134"/>
      <c r="V15" s="135"/>
      <c r="W15" s="4"/>
      <c r="X15" s="4"/>
      <c r="Y15" s="1"/>
      <c r="Z15" s="1"/>
      <c r="AA15" s="1"/>
      <c r="AB15" s="1"/>
      <c r="AC15" s="1"/>
      <c r="AD15" s="1"/>
      <c r="AE15" s="1"/>
      <c r="AF15" s="1"/>
      <c r="AG15" s="1"/>
      <c r="AH15" s="1"/>
      <c r="AI15" s="1"/>
      <c r="AJ15" s="1"/>
    </row>
    <row r="16" spans="1:37" ht="16" thickTop="1" x14ac:dyDescent="0.2">
      <c r="A16" s="4"/>
      <c r="B16" s="173" t="str">
        <f>IF(ISBLANK(C15),(IFERROR(VLOOKUP(U11,Rates!$A$3:$N$451,2,FALSE),"")),(IFERROR(VLOOKUP(C15,Rates!$A$3:$N$451,2,FALSE),"")))</f>
        <v/>
      </c>
      <c r="C16" s="172"/>
      <c r="D16" s="172"/>
      <c r="E16" s="171" t="str">
        <f>IF(ISBLANK(F15),(IFERROR(VLOOKUP(C15,Rates!$A$3:$N$451,2,FALSE),"")),(IFERROR(VLOOKUP(F15,Rates!$A$3:$N$451,2,FALSE),"")))</f>
        <v/>
      </c>
      <c r="F16" s="172"/>
      <c r="G16" s="172"/>
      <c r="H16" s="171" t="str">
        <f>IF(ISBLANK(I15),(IFERROR(VLOOKUP(F15,Rates!$A$3:$N$451,2,FALSE),"")),(IFERROR(VLOOKUP(I15,Rates!$A$3:$N$451,2,FALSE),"")))</f>
        <v/>
      </c>
      <c r="I16" s="172"/>
      <c r="J16" s="172"/>
      <c r="K16" s="171" t="str">
        <f>IF(ISBLANK(L15),(IFERROR(VLOOKUP(I15,Rates!$A$3:$N$451,2,FALSE),"")),(IFERROR(VLOOKUP(L15,Rates!$A$3:$N$451,2,FALSE),"")))</f>
        <v/>
      </c>
      <c r="L16" s="172"/>
      <c r="M16" s="172"/>
      <c r="N16" s="171" t="str">
        <f>IF(ISBLANK(O15),(IFERROR(VLOOKUP(L15,Rates!$A$3:$N$451,2,FALSE),"")),(IFERROR(VLOOKUP(O15,Rates!$A$3:$N$451,2,FALSE),"")))</f>
        <v/>
      </c>
      <c r="O16" s="172"/>
      <c r="P16" s="172"/>
      <c r="Q16" s="171" t="str">
        <f>IF(ISBLANK(R15),(IFERROR(VLOOKUP(O15,Rates!$A$3:$N$451,2,FALSE),"")),(IFERROR(VLOOKUP(R15,Rates!$A$3:$N$451,2,FALSE),"")))</f>
        <v/>
      </c>
      <c r="R16" s="172"/>
      <c r="S16" s="172"/>
      <c r="T16" s="171" t="str">
        <f>IF(ISBLANK(U15),(IFERROR(VLOOKUP(R15,Rates!$A$3:$N$451,2,FALSE),"")),(IFERROR(VLOOKUP(U15,Rates!$A$3:$N$451,2,FALSE),"")))</f>
        <v/>
      </c>
      <c r="U16" s="172"/>
      <c r="V16" s="174"/>
      <c r="W16" s="4"/>
      <c r="X16" s="4"/>
      <c r="Y16" s="1"/>
      <c r="Z16" s="1"/>
      <c r="AA16" s="1"/>
      <c r="AB16" s="1"/>
      <c r="AC16" s="1"/>
      <c r="AD16" s="1"/>
      <c r="AE16" s="1"/>
      <c r="AF16" s="1"/>
      <c r="AG16" s="1"/>
      <c r="AH16" s="1"/>
      <c r="AI16" s="1"/>
      <c r="AJ16" s="1"/>
    </row>
    <row r="17" spans="1:38" x14ac:dyDescent="0.2">
      <c r="A17" s="4"/>
      <c r="B17" s="47">
        <f>IF(ISBLANK(U11),VLOOKUP($AK$9,$AK$9:$AL$10,1,FALSE),"")</f>
        <v>0.75</v>
      </c>
      <c r="C17" s="48">
        <f>IF(ISBLANK(C15),VLOOKUP($AK$9,$AK$9:$AL$10,1,FALSE),"")</f>
        <v>0.75</v>
      </c>
      <c r="D17" s="129" t="str">
        <f>IF(ISBLANK(U11),(IFERROR(PRODUCT(VLOOKUP(B16,Rates!$B$3:$N$451,6,FALSE),B17,C17),"")),(IFERROR(PRODUCT(VLOOKUP(B16,Rates!$B$3:$N$451,6,FALSE),B17,C17),"")))</f>
        <v/>
      </c>
      <c r="E17" s="49">
        <f>IF(ISBLANK(C15),VLOOKUP($AK$9,$AK$9:$AL$10,1,FALSE),"")</f>
        <v>0.75</v>
      </c>
      <c r="F17" s="48">
        <f>IF(ISBLANK(F15),VLOOKUP($AK$9,$AK$9:$AL$10,1,FALSE),"")</f>
        <v>0.75</v>
      </c>
      <c r="G17" s="129" t="str">
        <f>IF(ISBLANK(C15),(IFERROR(PRODUCT(VLOOKUP(E16,Rates!$B$3:$N$451,6,FALSE),E17,F17),"")),(IFERROR(PRODUCT(VLOOKUP(E16,Rates!$B$3:$N$451,6,FALSE),E17,F17),"")))</f>
        <v/>
      </c>
      <c r="H17" s="49">
        <f>IF(ISBLANK(F15),VLOOKUP($AK$9,$AK$9:$AL$10,1,FALSE),"")</f>
        <v>0.75</v>
      </c>
      <c r="I17" s="48">
        <f>IF(ISBLANK(I15),VLOOKUP($AK$9,$AK$9:$AL$10,1,FALSE),"")</f>
        <v>0.75</v>
      </c>
      <c r="J17" s="129" t="str">
        <f>IF(ISBLANK(F15),(IFERROR(PRODUCT(VLOOKUP(H16,Rates!$B$3:$N$451,6,FALSE),H17,I17),"")),(IFERROR(PRODUCT(VLOOKUP(H16,Rates!$B$3:$N$451,6,FALSE),H17,I17),"")))</f>
        <v/>
      </c>
      <c r="K17" s="49">
        <f>IF(ISBLANK(I15),VLOOKUP($AK$9,$AK$9:$AL$10,1,FALSE),"")</f>
        <v>0.75</v>
      </c>
      <c r="L17" s="48">
        <f>IF(ISBLANK(L15),VLOOKUP($AK$9,$AK$9:$AL$10,1,FALSE),"")</f>
        <v>0.75</v>
      </c>
      <c r="M17" s="129" t="str">
        <f>IF(ISBLANK(I15),(IFERROR(PRODUCT(VLOOKUP(K16,Rates!$B$3:$N$451,6,FALSE),K17,L17),"")),(IFERROR(PRODUCT(VLOOKUP(K16,Rates!$B$3:$N$451,6,FALSE),K17,L17),"")))</f>
        <v/>
      </c>
      <c r="N17" s="49">
        <f>IF(ISBLANK(L15),VLOOKUP($AK$9,$AK$9:$AL$10,1,FALSE),"")</f>
        <v>0.75</v>
      </c>
      <c r="O17" s="48">
        <f>IF(ISBLANK(O15),VLOOKUP($AK$9,$AK$9:$AL$10,1,FALSE),"")</f>
        <v>0.75</v>
      </c>
      <c r="P17" s="129" t="str">
        <f>IF(ISBLANK(L15),(IFERROR(PRODUCT(VLOOKUP(N16,Rates!$B$3:$N$451,6,FALSE),N17,O17),"")),(IFERROR(PRODUCT(VLOOKUP(N16,Rates!$B$3:$N$451,6,FALSE),N17,O17),"")))</f>
        <v/>
      </c>
      <c r="Q17" s="49">
        <f>IF(ISBLANK(O15),VLOOKUP($AK$9,$AK$9:$AL$10,1,FALSE),"")</f>
        <v>0.75</v>
      </c>
      <c r="R17" s="48">
        <f>IF(ISBLANK(R15),VLOOKUP($AK$9,$AK$9:$AL$10,1,FALSE),"")</f>
        <v>0.75</v>
      </c>
      <c r="S17" s="129" t="str">
        <f>IF(ISBLANK(O15),(IFERROR(PRODUCT(VLOOKUP(Q16,Rates!$B$3:$N$451,6,FALSE),Q17,R17),"")),(IFERROR(PRODUCT(VLOOKUP(Q16,Rates!$B$3:$N$451,6,FALSE),Q17,R17),"")))</f>
        <v/>
      </c>
      <c r="T17" s="49">
        <f>IF(ISBLANK(R15),VLOOKUP($AK$9,$AK$9:$AL$10,1,FALSE),"")</f>
        <v>0.75</v>
      </c>
      <c r="U17" s="48">
        <f>IF(ISBLANK(U15),VLOOKUP($AK$9,$AK$9:$AL$10,1,FALSE),"")</f>
        <v>0.75</v>
      </c>
      <c r="V17" s="130" t="str">
        <f>IF(ISBLANK(R15),(IFERROR(PRODUCT(VLOOKUP(T16,Rates!$B$3:$N$451,6,FALSE),T17,U17),"")),(IFERROR(PRODUCT(VLOOKUP(T16,Rates!$B$3:$N$451,6,FALSE),T17,U17),"")))</f>
        <v/>
      </c>
      <c r="W17" s="4"/>
      <c r="X17" s="4"/>
      <c r="Y17" s="1"/>
      <c r="Z17" s="1"/>
      <c r="AA17" s="1"/>
      <c r="AB17" s="1"/>
      <c r="AC17" s="1"/>
      <c r="AD17" s="1"/>
      <c r="AE17" s="1"/>
      <c r="AF17" s="1"/>
      <c r="AG17" s="1"/>
      <c r="AH17" s="1"/>
      <c r="AI17" s="1"/>
      <c r="AJ17" s="1"/>
    </row>
    <row r="18" spans="1:38" ht="16" thickBot="1" x14ac:dyDescent="0.25">
      <c r="A18" s="4"/>
      <c r="B18" s="17">
        <f>T14+1</f>
        <v>44332</v>
      </c>
      <c r="C18" s="120"/>
      <c r="D18" s="120"/>
      <c r="E18" s="19">
        <f>B18+1</f>
        <v>44333</v>
      </c>
      <c r="F18" s="120"/>
      <c r="G18" s="120"/>
      <c r="H18" s="19">
        <f>E18+1</f>
        <v>44334</v>
      </c>
      <c r="I18" s="120"/>
      <c r="J18" s="121"/>
      <c r="K18" s="19">
        <f>H18+1</f>
        <v>44335</v>
      </c>
      <c r="L18" s="120"/>
      <c r="M18" s="120"/>
      <c r="N18" s="19">
        <f>K18+1</f>
        <v>44336</v>
      </c>
      <c r="O18" s="120"/>
      <c r="P18" s="121"/>
      <c r="Q18" s="19">
        <f>N18+1</f>
        <v>44337</v>
      </c>
      <c r="R18" s="120"/>
      <c r="S18" s="120"/>
      <c r="T18" s="19">
        <f>Q18+1</f>
        <v>44338</v>
      </c>
      <c r="U18" s="131"/>
      <c r="V18" s="132"/>
      <c r="W18" s="4"/>
      <c r="X18" s="4"/>
      <c r="Y18" s="1"/>
      <c r="Z18" s="1"/>
      <c r="AA18" s="1"/>
      <c r="AB18" s="1"/>
      <c r="AC18" s="1"/>
      <c r="AD18" s="1"/>
      <c r="AE18" s="1"/>
      <c r="AF18" s="1"/>
      <c r="AG18" s="1"/>
      <c r="AH18" s="1"/>
      <c r="AI18" s="1"/>
      <c r="AJ18" s="1"/>
    </row>
    <row r="19" spans="1:38" ht="17" thickTop="1" thickBot="1" x14ac:dyDescent="0.25">
      <c r="A19" s="4"/>
      <c r="B19" s="133"/>
      <c r="C19" s="124"/>
      <c r="D19" s="126"/>
      <c r="E19" s="123"/>
      <c r="F19" s="124"/>
      <c r="G19" s="126"/>
      <c r="H19" s="123"/>
      <c r="I19" s="124"/>
      <c r="J19" s="125"/>
      <c r="K19" s="123"/>
      <c r="L19" s="124"/>
      <c r="M19" s="126"/>
      <c r="N19" s="123"/>
      <c r="O19" s="124"/>
      <c r="P19" s="125"/>
      <c r="Q19" s="123"/>
      <c r="R19" s="124"/>
      <c r="S19" s="126"/>
      <c r="T19" s="123"/>
      <c r="U19" s="124"/>
      <c r="V19" s="135"/>
      <c r="W19" s="4"/>
      <c r="X19" s="4"/>
      <c r="Y19" s="1"/>
      <c r="Z19" s="1"/>
      <c r="AA19" s="1"/>
      <c r="AB19" s="1"/>
      <c r="AC19" s="1"/>
      <c r="AD19" s="1"/>
      <c r="AE19" s="1"/>
      <c r="AF19" s="1"/>
      <c r="AG19" s="1"/>
      <c r="AH19" s="1"/>
      <c r="AI19" s="1"/>
      <c r="AJ19" s="1"/>
    </row>
    <row r="20" spans="1:38" ht="16" thickTop="1" x14ac:dyDescent="0.2">
      <c r="A20" s="4"/>
      <c r="B20" s="173" t="str">
        <f>IF(ISBLANK(C19),(IFERROR(VLOOKUP(U15,Rates!$A$3:$N$451,2,FALSE),"")),(IFERROR(VLOOKUP(C19,Rates!$A$3:$N$451,2,FALSE),"")))</f>
        <v/>
      </c>
      <c r="C20" s="172"/>
      <c r="D20" s="172"/>
      <c r="E20" s="171" t="str">
        <f>IF(ISBLANK(F19),(IFERROR(VLOOKUP(C19,Rates!$A$3:$N$451,2,FALSE),"")),(IFERROR(VLOOKUP(F19,Rates!$A$3:$N$451,2,FALSE),"")))</f>
        <v/>
      </c>
      <c r="F20" s="172"/>
      <c r="G20" s="172"/>
      <c r="H20" s="171" t="str">
        <f>IF(ISBLANK(I19),(IFERROR(VLOOKUP(F19,Rates!$A$3:$N$451,2,FALSE),"")),(IFERROR(VLOOKUP(I19,Rates!$A$3:$N$451,2,FALSE),"")))</f>
        <v/>
      </c>
      <c r="I20" s="172"/>
      <c r="J20" s="172"/>
      <c r="K20" s="171" t="str">
        <f>IF(ISBLANK(L19),(IFERROR(VLOOKUP(I19,Rates!$A$3:$N$451,2,FALSE),"")),(IFERROR(VLOOKUP(L19,Rates!$A$3:$N$451,2,FALSE),"")))</f>
        <v/>
      </c>
      <c r="L20" s="172"/>
      <c r="M20" s="172"/>
      <c r="N20" s="171" t="str">
        <f>IF(ISBLANK(O19),(IFERROR(VLOOKUP(L19,Rates!$A$3:$N$451,2,FALSE),"")),(IFERROR(VLOOKUP(O19,Rates!$A$3:$N$451,2,FALSE),"")))</f>
        <v/>
      </c>
      <c r="O20" s="172"/>
      <c r="P20" s="172"/>
      <c r="Q20" s="171" t="str">
        <f>IF(ISBLANK(R19),(IFERROR(VLOOKUP(O19,Rates!$A$3:$N$451,2,FALSE),"")),(IFERROR(VLOOKUP(R19,Rates!$A$3:$N$451,2,FALSE),"")))</f>
        <v/>
      </c>
      <c r="R20" s="172"/>
      <c r="S20" s="172"/>
      <c r="T20" s="171" t="str">
        <f>IF(ISBLANK(U19),(IFERROR(VLOOKUP(R19,Rates!$A$3:$N$451,2,FALSE),"")),(IFERROR(VLOOKUP(U19,Rates!$A$3:$N$451,2,FALSE),"")))</f>
        <v/>
      </c>
      <c r="U20" s="172"/>
      <c r="V20" s="174"/>
      <c r="W20" s="4"/>
      <c r="X20" s="4"/>
      <c r="Y20" s="1"/>
      <c r="Z20" s="1"/>
      <c r="AA20" s="1"/>
      <c r="AB20" s="1"/>
      <c r="AC20" s="1"/>
      <c r="AD20" s="1"/>
      <c r="AE20" s="1"/>
      <c r="AF20" s="1"/>
      <c r="AG20" s="1"/>
      <c r="AH20" s="1"/>
      <c r="AI20" s="1"/>
      <c r="AJ20" s="1"/>
    </row>
    <row r="21" spans="1:38" x14ac:dyDescent="0.2">
      <c r="A21" s="4"/>
      <c r="B21" s="47">
        <f>IF(ISBLANK(U15),VLOOKUP($AK$9,$AK$9:$AL$10,1,FALSE),"")</f>
        <v>0.75</v>
      </c>
      <c r="C21" s="48">
        <f>IF(ISBLANK(C19),VLOOKUP($AK$9,$AK$9:$AL$10,1,FALSE),"")</f>
        <v>0.75</v>
      </c>
      <c r="D21" s="129" t="str">
        <f>IF(ISBLANK(U15),(IFERROR(PRODUCT(VLOOKUP(B20,Rates!$B$3:$N$451,6,FALSE),B21,C21),"")),(IFERROR(PRODUCT(VLOOKUP(B20,Rates!$B$3:$N$451,6,FALSE),B21,C21),"")))</f>
        <v/>
      </c>
      <c r="E21" s="49">
        <f>IF(ISBLANK(C19),VLOOKUP($AK$9,$AK$9:$AL$10,1,FALSE),"")</f>
        <v>0.75</v>
      </c>
      <c r="F21" s="48">
        <f>IF(ISBLANK(F19),VLOOKUP($AK$9,$AK$9:$AL$10,1,FALSE),"")</f>
        <v>0.75</v>
      </c>
      <c r="G21" s="129" t="str">
        <f>IF(ISBLANK(C19),(IFERROR(PRODUCT(VLOOKUP(E20,Rates!$B$3:$N$451,6,FALSE),E21,F21),"")),(IFERROR(PRODUCT(VLOOKUP(E20,Rates!$B$3:$N$451,6,FALSE),E21,F21),"")))</f>
        <v/>
      </c>
      <c r="H21" s="49">
        <f>IF(ISBLANK(F19),VLOOKUP($AK$9,$AK$9:$AL$10,1,FALSE),"")</f>
        <v>0.75</v>
      </c>
      <c r="I21" s="48">
        <f>IF(ISBLANK(I19),VLOOKUP($AK$9,$AK$9:$AL$10,1,FALSE),"")</f>
        <v>0.75</v>
      </c>
      <c r="J21" s="129" t="str">
        <f>IF(ISBLANK(F19),(IFERROR(PRODUCT(VLOOKUP(H20,Rates!$B$3:$N$451,6,FALSE),H21,I21),"")),(IFERROR(PRODUCT(VLOOKUP(H20,Rates!$B$3:$N$451,6,FALSE),H21,I21),"")))</f>
        <v/>
      </c>
      <c r="K21" s="49">
        <f>IF(ISBLANK(I19),VLOOKUP($AK$9,$AK$9:$AL$10,1,FALSE),"")</f>
        <v>0.75</v>
      </c>
      <c r="L21" s="48">
        <f>IF(ISBLANK(L19),VLOOKUP($AK$9,$AK$9:$AL$10,1,FALSE),"")</f>
        <v>0.75</v>
      </c>
      <c r="M21" s="129" t="str">
        <f>IF(ISBLANK(I19),(IFERROR(PRODUCT(VLOOKUP(K20,Rates!$B$3:$N$451,6,FALSE),K21,L21),"")),(IFERROR(PRODUCT(VLOOKUP(K20,Rates!$B$3:$N$451,6,FALSE),K21,L21),"")))</f>
        <v/>
      </c>
      <c r="N21" s="49">
        <f>IF(ISBLANK(L19),VLOOKUP($AK$9,$AK$9:$AL$10,1,FALSE),"")</f>
        <v>0.75</v>
      </c>
      <c r="O21" s="48">
        <f>IF(ISBLANK(O19),VLOOKUP($AK$9,$AK$9:$AL$10,1,FALSE),"")</f>
        <v>0.75</v>
      </c>
      <c r="P21" s="129" t="str">
        <f>IF(ISBLANK(L19),(IFERROR(PRODUCT(VLOOKUP(N20,Rates!$B$3:$N$451,6,FALSE),N21,O21),"")),(IFERROR(PRODUCT(VLOOKUP(N20,Rates!$B$3:$N$451,6,FALSE),N21,O21),"")))</f>
        <v/>
      </c>
      <c r="Q21" s="49">
        <f>IF(ISBLANK(O19),VLOOKUP($AK$9,$AK$9:$AL$10,1,FALSE),"")</f>
        <v>0.75</v>
      </c>
      <c r="R21" s="48">
        <f>IF(ISBLANK(R19),VLOOKUP($AK$9,$AK$9:$AL$10,1,FALSE),"")</f>
        <v>0.75</v>
      </c>
      <c r="S21" s="129" t="str">
        <f>IF(ISBLANK(O19),(IFERROR(PRODUCT(VLOOKUP(Q20,Rates!$B$3:$N$451,6,FALSE),Q21,R21),"")),(IFERROR(PRODUCT(VLOOKUP(Q20,Rates!$B$3:$N$451,6,FALSE),Q21,R21),"")))</f>
        <v/>
      </c>
      <c r="T21" s="49">
        <f>IF(ISBLANK(R19),VLOOKUP($AK$9,$AK$9:$AL$10,1,FALSE),"")</f>
        <v>0.75</v>
      </c>
      <c r="U21" s="48">
        <f>IF(ISBLANK(U19),VLOOKUP($AK$9,$AK$9:$AL$10,1,FALSE),"")</f>
        <v>0.75</v>
      </c>
      <c r="V21" s="130" t="str">
        <f>IF(ISBLANK(R19),(IFERROR(PRODUCT(VLOOKUP(T20,Rates!$B$3:$N$451,6,FALSE),T21,U21),"")),(IFERROR(PRODUCT(VLOOKUP(T20,Rates!$B$3:$N$451,6,FALSE),T21,U21),"")))</f>
        <v/>
      </c>
      <c r="W21" s="4"/>
      <c r="X21" s="4"/>
      <c r="Y21" s="1"/>
      <c r="Z21" s="1"/>
      <c r="AA21" s="1"/>
      <c r="AB21" s="1"/>
      <c r="AC21" s="1"/>
      <c r="AD21" s="1"/>
      <c r="AE21" s="1"/>
      <c r="AF21" s="1"/>
      <c r="AG21" s="1"/>
      <c r="AH21" s="1"/>
      <c r="AI21" s="1"/>
      <c r="AJ21" s="1"/>
    </row>
    <row r="22" spans="1:38" ht="16" thickBot="1" x14ac:dyDescent="0.25">
      <c r="A22" s="4"/>
      <c r="B22" s="17">
        <f>T18+1</f>
        <v>44339</v>
      </c>
      <c r="C22" s="120"/>
      <c r="D22" s="120"/>
      <c r="E22" s="19">
        <f>B22+1</f>
        <v>44340</v>
      </c>
      <c r="F22" s="120"/>
      <c r="G22" s="120"/>
      <c r="H22" s="19">
        <f>E22+1</f>
        <v>44341</v>
      </c>
      <c r="I22" s="120"/>
      <c r="J22" s="121"/>
      <c r="K22" s="19">
        <f>H22+1</f>
        <v>44342</v>
      </c>
      <c r="L22" s="120"/>
      <c r="M22" s="120"/>
      <c r="N22" s="19">
        <f>K22+1</f>
        <v>44343</v>
      </c>
      <c r="O22" s="120"/>
      <c r="P22" s="121"/>
      <c r="Q22" s="19">
        <f>N22+1</f>
        <v>44344</v>
      </c>
      <c r="R22" s="120"/>
      <c r="S22" s="120"/>
      <c r="T22" s="19">
        <f>Q22+1</f>
        <v>44345</v>
      </c>
      <c r="U22" s="131"/>
      <c r="V22" s="132"/>
      <c r="W22" s="4"/>
      <c r="X22" s="4"/>
      <c r="Y22" s="1"/>
      <c r="Z22" s="1"/>
      <c r="AA22" s="1"/>
      <c r="AB22" s="1"/>
      <c r="AC22" s="1"/>
      <c r="AD22" s="1"/>
      <c r="AE22" s="1"/>
      <c r="AF22" s="1"/>
      <c r="AG22" s="1"/>
      <c r="AH22" s="1"/>
      <c r="AI22" s="1"/>
      <c r="AJ22" s="1"/>
    </row>
    <row r="23" spans="1:38" ht="17" thickTop="1" thickBot="1" x14ac:dyDescent="0.25">
      <c r="A23" s="4"/>
      <c r="B23" s="133"/>
      <c r="C23" s="124"/>
      <c r="D23" s="126"/>
      <c r="E23" s="123"/>
      <c r="F23" s="124"/>
      <c r="G23" s="126"/>
      <c r="H23" s="123"/>
      <c r="I23" s="124"/>
      <c r="J23" s="125"/>
      <c r="K23" s="123"/>
      <c r="L23" s="124"/>
      <c r="M23" s="126"/>
      <c r="N23" s="123"/>
      <c r="O23" s="124"/>
      <c r="P23" s="126"/>
      <c r="Q23" s="123"/>
      <c r="R23" s="124"/>
      <c r="S23" s="126"/>
      <c r="T23" s="123"/>
      <c r="U23" s="124"/>
      <c r="V23" s="135"/>
      <c r="W23" s="4"/>
      <c r="X23" s="4"/>
      <c r="Y23" s="1"/>
      <c r="Z23" s="1"/>
      <c r="AA23" s="1"/>
      <c r="AB23" s="1"/>
      <c r="AC23" s="1"/>
      <c r="AD23" s="1"/>
      <c r="AE23" s="1"/>
      <c r="AF23" s="1"/>
      <c r="AG23" s="1"/>
      <c r="AH23" s="1"/>
      <c r="AI23" s="1"/>
      <c r="AJ23" s="1"/>
    </row>
    <row r="24" spans="1:38" ht="16" thickTop="1" x14ac:dyDescent="0.2">
      <c r="A24" s="4"/>
      <c r="B24" s="173" t="str">
        <f>IF(ISBLANK(C23),(IFERROR(VLOOKUP(U19,Rates!$A$3:$N$451,2,FALSE),"")),(IFERROR(VLOOKUP(C23,Rates!$A$3:$N$451,2,FALSE),"")))</f>
        <v/>
      </c>
      <c r="C24" s="172"/>
      <c r="D24" s="172"/>
      <c r="E24" s="171" t="str">
        <f>IF(ISBLANK(F23),(IFERROR(VLOOKUP(C23,Rates!$A$3:$N$451,2,FALSE),"")),(IFERROR(VLOOKUP(F23,Rates!$A$3:$N$451,2,FALSE),"")))</f>
        <v/>
      </c>
      <c r="F24" s="172"/>
      <c r="G24" s="172"/>
      <c r="H24" s="171" t="str">
        <f>IF(ISBLANK(I23),(IFERROR(VLOOKUP(F23,Rates!$A$3:$N$451,2,FALSE),"")),(IFERROR(VLOOKUP(I23,Rates!$A$3:$N$451,2,FALSE),"")))</f>
        <v/>
      </c>
      <c r="I24" s="172"/>
      <c r="J24" s="172"/>
      <c r="K24" s="171" t="str">
        <f>IF(ISBLANK(L23),(IFERROR(VLOOKUP(I23,Rates!$A$3:$N$451,2,FALSE),"")),(IFERROR(VLOOKUP(L23,Rates!$A$3:$N$451,2,FALSE),"")))</f>
        <v/>
      </c>
      <c r="L24" s="172"/>
      <c r="M24" s="172"/>
      <c r="N24" s="171" t="str">
        <f>IF(ISBLANK(O23),(IFERROR(VLOOKUP(L23,Rates!$A$3:$N$451,2,FALSE),"")),(IFERROR(VLOOKUP(O23,Rates!$A$3:$N$451,2,FALSE),"")))</f>
        <v/>
      </c>
      <c r="O24" s="172"/>
      <c r="P24" s="172"/>
      <c r="Q24" s="171" t="str">
        <f>IF(ISBLANK(R23),(IFERROR(VLOOKUP(O23,Rates!$A$3:$N$451,2,FALSE),"")),(IFERROR(VLOOKUP(R23,Rates!$A$3:$N$451,2,FALSE),"")))</f>
        <v/>
      </c>
      <c r="R24" s="172"/>
      <c r="S24" s="172"/>
      <c r="T24" s="171" t="str">
        <f>IF(ISBLANK(U23),(IFERROR(VLOOKUP(R23,Rates!$A$3:$N$451,2,FALSE),"")),(IFERROR(VLOOKUP(U23,Rates!$A$3:$N$451,2,FALSE),"")))</f>
        <v/>
      </c>
      <c r="U24" s="172"/>
      <c r="V24" s="174"/>
      <c r="W24" s="4"/>
      <c r="X24" s="4"/>
      <c r="Y24" s="1"/>
      <c r="Z24" s="1"/>
      <c r="AA24" s="1"/>
      <c r="AB24" s="1"/>
      <c r="AC24" s="1"/>
      <c r="AD24" s="1"/>
      <c r="AE24" s="1"/>
      <c r="AF24" s="1"/>
      <c r="AG24" s="1"/>
      <c r="AH24" s="1"/>
      <c r="AI24" s="1"/>
      <c r="AJ24" s="1"/>
    </row>
    <row r="25" spans="1:38" x14ac:dyDescent="0.2">
      <c r="A25" s="4"/>
      <c r="B25" s="47">
        <f>IF(ISBLANK(U19),VLOOKUP($AK$9,$AK$9:$AL$10,1,FALSE),"")</f>
        <v>0.75</v>
      </c>
      <c r="C25" s="48">
        <f>IF(ISBLANK(C23),VLOOKUP($AK$9,$AK$9:$AL$10,1,FALSE),"")</f>
        <v>0.75</v>
      </c>
      <c r="D25" s="129" t="str">
        <f>IF(ISBLANK(U19),(IFERROR(PRODUCT(VLOOKUP(B24,Rates!$B$3:$N$451,6,FALSE),B25,C25),"")),(IFERROR(PRODUCT(VLOOKUP(B24,Rates!$B$3:$N$451,6,FALSE),B25,C25),"")))</f>
        <v/>
      </c>
      <c r="E25" s="49">
        <f>IF(ISBLANK(C23),VLOOKUP($AK$9,$AK$9:$AL$10,1,FALSE),"")</f>
        <v>0.75</v>
      </c>
      <c r="F25" s="48">
        <f>IF(ISBLANK(F23),VLOOKUP($AK$9,$AK$9:$AL$10,1,FALSE),"")</f>
        <v>0.75</v>
      </c>
      <c r="G25" s="129" t="str">
        <f>IF(ISBLANK(C23),(IFERROR(PRODUCT(VLOOKUP(E24,Rates!$B$3:$N$451,6,FALSE),E25,F25),"")),(IFERROR(PRODUCT(VLOOKUP(E24,Rates!$B$3:$N$451,6,FALSE),E25,F25),"")))</f>
        <v/>
      </c>
      <c r="H25" s="49">
        <f>IF(ISBLANK(F23),VLOOKUP($AK$9,$AK$9:$AL$10,1,FALSE),"")</f>
        <v>0.75</v>
      </c>
      <c r="I25" s="48">
        <f>IF(ISBLANK(I23),VLOOKUP($AK$9,$AK$9:$AL$10,1,FALSE),"")</f>
        <v>0.75</v>
      </c>
      <c r="J25" s="129" t="str">
        <f>IF(ISBLANK(F23),(IFERROR(PRODUCT(VLOOKUP(H24,Rates!$B$3:$N$451,6,FALSE),H25,I25),"")),(IFERROR(PRODUCT(VLOOKUP(H24,Rates!$B$3:$N$451,6,FALSE),H25,I25),"")))</f>
        <v/>
      </c>
      <c r="K25" s="49">
        <f>IF(ISBLANK(I23),VLOOKUP($AK$9,$AK$9:$AL$10,1,FALSE),"")</f>
        <v>0.75</v>
      </c>
      <c r="L25" s="48">
        <f>IF(ISBLANK(L23),VLOOKUP($AK$9,$AK$9:$AL$10,1,FALSE),"")</f>
        <v>0.75</v>
      </c>
      <c r="M25" s="129" t="str">
        <f>IF(ISBLANK(I23),(IFERROR(PRODUCT(VLOOKUP(K24,Rates!$B$3:$N$451,6,FALSE),K25,L25),"")),(IFERROR(PRODUCT(VLOOKUP(K24,Rates!$B$3:$N$451,6,FALSE),K25,L25),"")))</f>
        <v/>
      </c>
      <c r="N25" s="49">
        <f>IF(ISBLANK(L23),VLOOKUP($AK$9,$AK$9:$AL$10,1,FALSE),"")</f>
        <v>0.75</v>
      </c>
      <c r="O25" s="48">
        <f>IF(ISBLANK(O23),VLOOKUP($AK$9,$AK$9:$AL$10,1,FALSE),"")</f>
        <v>0.75</v>
      </c>
      <c r="P25" s="129" t="str">
        <f>IF(ISBLANK(L23),(IFERROR(PRODUCT(VLOOKUP(N24,Rates!$B$3:$N$451,6,FALSE),N25,O25),"")),(IFERROR(PRODUCT(VLOOKUP(N24,Rates!$B$3:$N$451,6,FALSE),N25,O25),"")))</f>
        <v/>
      </c>
      <c r="Q25" s="49">
        <f>IF(ISBLANK(O23),VLOOKUP($AK$9,$AK$9:$AL$10,1,FALSE),"")</f>
        <v>0.75</v>
      </c>
      <c r="R25" s="48">
        <f>IF(ISBLANK(R23),VLOOKUP($AK$9,$AK$9:$AL$10,1,FALSE),"")</f>
        <v>0.75</v>
      </c>
      <c r="S25" s="129" t="str">
        <f>IF(ISBLANK(O23),(IFERROR(PRODUCT(VLOOKUP(Q24,Rates!$B$3:$N$451,6,FALSE),Q25,R25),"")),(IFERROR(PRODUCT(VLOOKUP(Q24,Rates!$B$3:$N$451,6,FALSE),Q25,R25),"")))</f>
        <v/>
      </c>
      <c r="T25" s="49">
        <f>IF(ISBLANK(R23),VLOOKUP($AK$9,$AK$9:$AL$10,1,FALSE),"")</f>
        <v>0.75</v>
      </c>
      <c r="U25" s="48">
        <f>IF(ISBLANK(U23),VLOOKUP($AK$9,$AK$9:$AL$10,1,FALSE),"")</f>
        <v>0.75</v>
      </c>
      <c r="V25" s="130" t="str">
        <f>IF(ISBLANK(R23),(IFERROR(PRODUCT(VLOOKUP(T24,Rates!$B$3:$N$451,6,FALSE),T25,U25),"")),(IFERROR(PRODUCT(VLOOKUP(T24,Rates!$B$3:$N$451,6,FALSE),T25,U25),"")))</f>
        <v/>
      </c>
      <c r="W25" s="4"/>
      <c r="X25" s="4"/>
      <c r="Y25" s="1"/>
      <c r="Z25" s="1"/>
      <c r="AA25" s="1"/>
      <c r="AB25" s="1"/>
      <c r="AC25" s="1"/>
      <c r="AD25" s="1"/>
      <c r="AE25" s="1"/>
      <c r="AF25" s="1"/>
      <c r="AG25" s="1"/>
      <c r="AH25" s="1"/>
      <c r="AI25" s="1"/>
      <c r="AJ25" s="1"/>
    </row>
    <row r="26" spans="1:38" ht="16" thickBot="1" x14ac:dyDescent="0.25">
      <c r="A26" s="4"/>
      <c r="B26" s="30">
        <f>IF(T22&lt;&gt;"",IF(MONTH(T22)&lt;&gt;MONTH(T22+1),"",T22+1),"")</f>
        <v>44346</v>
      </c>
      <c r="C26" s="126"/>
      <c r="D26" s="126"/>
      <c r="E26" s="31">
        <f>IF(B26&lt;&gt;"",IF(MONTH(B26)&lt;&gt;MONTH(B26+1),"",B26+1),"")</f>
        <v>44347</v>
      </c>
      <c r="F26" s="126"/>
      <c r="G26" s="126"/>
      <c r="H26" s="31">
        <v>44713</v>
      </c>
      <c r="I26" s="126"/>
      <c r="J26" s="126"/>
      <c r="K26" s="31">
        <f>IF(H26&lt;&gt;"",IF(MONTH(H26)&lt;&gt;MONTH(H26+1),"",H26+1),"")</f>
        <v>44714</v>
      </c>
      <c r="L26" s="126"/>
      <c r="M26" s="126"/>
      <c r="N26" s="31">
        <f>IF(K26&lt;&gt;"",IF(MONTH(K26)&lt;&gt;MONTH(K26+1),"",K26+1),"")</f>
        <v>44715</v>
      </c>
      <c r="O26" s="126"/>
      <c r="P26" s="126"/>
      <c r="Q26" s="31">
        <f>IF(N26&lt;&gt;"",IF(MONTH(N26)&lt;&gt;MONTH(N26+1),"",N26+1),"")</f>
        <v>44716</v>
      </c>
      <c r="R26" s="126"/>
      <c r="S26" s="126"/>
      <c r="T26" s="31">
        <f>IF(Q26&lt;&gt;"",IF(MONTH(Q26)&lt;&gt;MONTH(Q26+1),"",Q26+1),"")</f>
        <v>44717</v>
      </c>
      <c r="U26" s="140"/>
      <c r="V26" s="135"/>
      <c r="W26" s="4"/>
      <c r="X26" s="4"/>
      <c r="Y26" s="1"/>
      <c r="Z26" s="1"/>
      <c r="AA26" s="1"/>
      <c r="AB26" s="1"/>
      <c r="AC26" s="1"/>
      <c r="AD26" s="1"/>
      <c r="AE26" s="1"/>
      <c r="AF26" s="1"/>
      <c r="AG26" s="1"/>
      <c r="AH26" s="1"/>
      <c r="AI26" s="1"/>
      <c r="AJ26" s="1"/>
    </row>
    <row r="27" spans="1:38" ht="17" thickTop="1" thickBot="1" x14ac:dyDescent="0.25">
      <c r="A27" s="4"/>
      <c r="B27" s="133"/>
      <c r="C27" s="124"/>
      <c r="D27" s="126"/>
      <c r="E27" s="123"/>
      <c r="F27" s="124"/>
      <c r="G27" s="126"/>
      <c r="H27" s="123"/>
      <c r="I27" s="139"/>
      <c r="J27" s="125"/>
      <c r="K27" s="123"/>
      <c r="L27" s="139"/>
      <c r="M27" s="126"/>
      <c r="N27" s="123"/>
      <c r="O27" s="139"/>
      <c r="P27" s="126"/>
      <c r="Q27" s="123"/>
      <c r="R27" s="139"/>
      <c r="S27" s="126"/>
      <c r="T27" s="123"/>
      <c r="U27" s="139"/>
      <c r="V27" s="135"/>
      <c r="W27" s="4"/>
      <c r="X27" s="4"/>
      <c r="Y27" s="1"/>
      <c r="Z27" s="1"/>
      <c r="AA27" s="1"/>
      <c r="AB27" s="1"/>
      <c r="AC27" s="1"/>
      <c r="AD27" s="1"/>
      <c r="AE27" s="1"/>
      <c r="AF27" s="1"/>
      <c r="AG27" s="1"/>
      <c r="AH27" s="1"/>
      <c r="AI27" s="1"/>
      <c r="AJ27" s="1"/>
    </row>
    <row r="28" spans="1:38" ht="16" thickTop="1" x14ac:dyDescent="0.2">
      <c r="A28" s="4"/>
      <c r="B28" s="173" t="str">
        <f>IF(ISBLANK(C27),(IFERROR(VLOOKUP(U23,Rates!$A$3:$N$451,2,FALSE),"")),(IFERROR(VLOOKUP(C27,Rates!$A$3:$N$451,2,FALSE),"")))</f>
        <v/>
      </c>
      <c r="C28" s="172"/>
      <c r="D28" s="172"/>
      <c r="E28" s="171" t="str">
        <f>IF(ISBLANK(F27),(IFERROR(VLOOKUP(C27,Rates!$A$3:$N$451,2,FALSE),"")),(IFERROR(VLOOKUP(F27,Rates!$A$3:$N$451,2,FALSE),"")))</f>
        <v/>
      </c>
      <c r="F28" s="172"/>
      <c r="G28" s="172"/>
      <c r="H28" s="171" t="str">
        <f>IF(ISBLANK(I27),(IFERROR(VLOOKUP(F27,Rates!$A$3:$N$451,2,FALSE),"")),(IFERROR(VLOOKUP(I27,Rates!$A$3:$N$451,2,FALSE),"")))</f>
        <v/>
      </c>
      <c r="I28" s="172"/>
      <c r="J28" s="172"/>
      <c r="K28" s="171"/>
      <c r="L28" s="172"/>
      <c r="M28" s="172"/>
      <c r="N28" s="171"/>
      <c r="O28" s="172"/>
      <c r="P28" s="172"/>
      <c r="Q28" s="171"/>
      <c r="R28" s="172"/>
      <c r="S28" s="172"/>
      <c r="T28" s="171"/>
      <c r="U28" s="172"/>
      <c r="V28" s="174"/>
      <c r="W28" s="4"/>
      <c r="X28" s="4"/>
      <c r="Y28" s="1"/>
      <c r="Z28" s="1"/>
      <c r="AA28" s="1"/>
      <c r="AB28" s="1"/>
      <c r="AC28" s="1"/>
      <c r="AD28" s="1"/>
      <c r="AE28" s="1"/>
      <c r="AF28" s="1"/>
      <c r="AG28" s="1"/>
      <c r="AH28" s="1"/>
      <c r="AI28" s="1"/>
      <c r="AJ28" s="1"/>
    </row>
    <row r="29" spans="1:38" ht="16" thickBot="1" x14ac:dyDescent="0.25">
      <c r="A29" s="4"/>
      <c r="B29" s="45">
        <f>IF(ISBLANK(U23),VLOOKUP($AK$9,$AK$9:$AL$10,1,FALSE),"")</f>
        <v>0.75</v>
      </c>
      <c r="C29" s="46">
        <f>IF(ISBLANK(C27),VLOOKUP($AK$9,$AK$9:$AL$10,1,FALSE),"")</f>
        <v>0.75</v>
      </c>
      <c r="D29" s="141" t="str">
        <f>IF(ISBLANK(U23),(IFERROR(PRODUCT(VLOOKUP(B28,Rates!$B$3:$N$451,6,FALSE),B29,C29),"")),(IFERROR(PRODUCT(VLOOKUP(B28,Rates!$B$3:$N$451,6,FALSE),B29,C29),"")))</f>
        <v/>
      </c>
      <c r="E29" s="52">
        <f>IF(ISBLANK(C27),VLOOKUP($AK$9,$AK$9:$AL$10,1,FALSE),"")</f>
        <v>0.75</v>
      </c>
      <c r="F29" s="46">
        <f>IF(ISBLANK(F27),VLOOKUP($AK$9,$AK$9:$AL$10,1,FALSE),"")</f>
        <v>0.75</v>
      </c>
      <c r="G29" s="141" t="str">
        <f>IF(ISBLANK(C27),(IFERROR(PRODUCT(VLOOKUP(E28,Rates!$B$3:$N$451,6,FALSE),E29,F29),"")),(IFERROR(PRODUCT(VLOOKUP(E28,Rates!$B$3:$N$451,6,FALSE),E29,F29),"")))</f>
        <v/>
      </c>
      <c r="H29" s="52">
        <f>IF(ISBLANK(F27),VLOOKUP($AK$9,$AK$9:$AL$10,1,FALSE),"")</f>
        <v>0.75</v>
      </c>
      <c r="I29" s="46">
        <f>IF(ISBLANK(I27),VLOOKUP($AK$9,$AK$9:$AL$10,1,FALSE),"")</f>
        <v>0.75</v>
      </c>
      <c r="J29" s="141" t="str">
        <f>IF(ISBLANK(F27),(IFERROR(PRODUCT(VLOOKUP(H28,Rates!$B$3:$N$451,6,FALSE),H29,I29),"")),(IFERROR(PRODUCT(VLOOKUP(H28,Rates!$B$3:$N$451,6,FALSE),H29,I29),"")))</f>
        <v/>
      </c>
      <c r="K29" s="52"/>
      <c r="L29" s="46"/>
      <c r="M29" s="141"/>
      <c r="N29" s="52"/>
      <c r="O29" s="46"/>
      <c r="P29" s="141"/>
      <c r="Q29" s="52"/>
      <c r="R29" s="46"/>
      <c r="S29" s="141"/>
      <c r="T29" s="52"/>
      <c r="U29" s="46"/>
      <c r="V29" s="142"/>
      <c r="W29" s="4"/>
      <c r="X29" s="4"/>
      <c r="Y29" s="1"/>
      <c r="Z29" s="1"/>
      <c r="AA29" s="1"/>
      <c r="AB29" s="1"/>
      <c r="AC29" s="1"/>
      <c r="AD29" s="1"/>
      <c r="AE29" s="1"/>
      <c r="AF29" s="1"/>
      <c r="AG29" s="1"/>
      <c r="AH29" s="1"/>
      <c r="AI29" s="1"/>
      <c r="AJ29" s="1"/>
    </row>
    <row r="30" spans="1:38" x14ac:dyDescent="0.2">
      <c r="A30" s="4"/>
      <c r="B30" s="24"/>
      <c r="C30" s="25"/>
      <c r="D30" s="25"/>
      <c r="E30" s="24"/>
      <c r="F30" s="25"/>
      <c r="G30" s="25"/>
      <c r="H30" s="24"/>
      <c r="I30" s="25"/>
      <c r="J30" s="25"/>
      <c r="K30" s="24"/>
      <c r="L30" s="25"/>
      <c r="M30" s="25"/>
      <c r="N30" s="24"/>
      <c r="O30" s="25"/>
      <c r="P30" s="25"/>
      <c r="Q30" s="24"/>
      <c r="R30" s="25"/>
      <c r="S30" s="25"/>
      <c r="T30" s="24"/>
      <c r="U30" s="25"/>
      <c r="V30" s="26"/>
      <c r="W30" s="1"/>
      <c r="X30" s="4"/>
      <c r="Y30" s="1"/>
      <c r="Z30" s="1"/>
      <c r="AA30" s="1"/>
      <c r="AB30" s="1"/>
      <c r="AC30" s="1"/>
      <c r="AD30" s="1"/>
      <c r="AE30" s="1"/>
      <c r="AF30" s="1"/>
      <c r="AG30" s="1"/>
      <c r="AH30" s="1"/>
      <c r="AI30" s="1"/>
      <c r="AJ30" s="1"/>
      <c r="AK30" s="1"/>
      <c r="AL30" s="1"/>
    </row>
    <row r="31" spans="1:38" x14ac:dyDescent="0.2">
      <c r="A31" s="4"/>
      <c r="B31" s="26"/>
      <c r="C31" s="26"/>
      <c r="D31" s="26"/>
      <c r="E31" s="26"/>
      <c r="F31" s="26"/>
      <c r="G31" s="26"/>
      <c r="H31" s="26"/>
      <c r="I31" s="26"/>
      <c r="J31" s="26"/>
      <c r="K31" s="26"/>
      <c r="L31" s="26"/>
      <c r="M31" s="26"/>
      <c r="N31" s="26"/>
      <c r="O31" s="26"/>
      <c r="P31" s="26"/>
      <c r="Q31" s="26"/>
      <c r="R31" s="26"/>
      <c r="S31" s="26"/>
      <c r="T31" s="26"/>
      <c r="U31" s="26"/>
      <c r="V31" s="26"/>
      <c r="W31" s="1"/>
      <c r="X31" s="4"/>
      <c r="Y31" s="1"/>
      <c r="Z31" s="1"/>
      <c r="AA31" s="1"/>
      <c r="AB31" s="1"/>
      <c r="AC31" s="1"/>
      <c r="AD31" s="1"/>
      <c r="AE31" s="1"/>
      <c r="AF31" s="1"/>
      <c r="AG31" s="1"/>
      <c r="AH31" s="1"/>
      <c r="AI31" s="1"/>
      <c r="AJ31" s="1"/>
      <c r="AK31" s="1"/>
      <c r="AL31" s="1"/>
    </row>
    <row r="32" spans="1:38" x14ac:dyDescent="0.2">
      <c r="A32" s="4"/>
      <c r="B32" s="26"/>
      <c r="C32" s="26"/>
      <c r="D32" s="26"/>
      <c r="E32" s="26"/>
      <c r="F32" s="26"/>
      <c r="G32" s="26"/>
      <c r="H32" s="26"/>
      <c r="I32" s="26"/>
      <c r="J32" s="26"/>
      <c r="K32" s="26"/>
      <c r="L32" s="26"/>
      <c r="M32" s="26"/>
      <c r="N32" s="26"/>
      <c r="O32" s="26"/>
      <c r="P32" s="26"/>
      <c r="Q32" s="26"/>
      <c r="R32" s="26"/>
      <c r="S32" s="26"/>
      <c r="T32" s="26"/>
      <c r="U32" s="26"/>
      <c r="V32" s="26"/>
      <c r="W32" s="1"/>
      <c r="X32" s="4"/>
      <c r="Y32" s="1"/>
      <c r="Z32" s="1"/>
      <c r="AA32" s="1"/>
      <c r="AB32" s="1"/>
      <c r="AC32" s="1"/>
      <c r="AD32" s="1"/>
      <c r="AE32" s="1"/>
      <c r="AF32" s="1"/>
      <c r="AG32" s="1"/>
      <c r="AH32" s="1"/>
      <c r="AI32" s="1"/>
      <c r="AJ32" s="1"/>
      <c r="AK32" s="1"/>
      <c r="AL32" s="1"/>
    </row>
    <row r="33" spans="1:38" x14ac:dyDescent="0.2">
      <c r="A33" s="4"/>
      <c r="B33" s="4"/>
      <c r="C33" s="4"/>
      <c r="D33" s="4"/>
      <c r="E33" s="4"/>
      <c r="F33" s="4"/>
      <c r="G33" s="4"/>
      <c r="H33" s="4"/>
      <c r="I33" s="4"/>
      <c r="J33" s="4"/>
      <c r="K33" s="4"/>
      <c r="L33" s="4"/>
      <c r="M33" s="4"/>
      <c r="N33" s="4"/>
      <c r="O33" s="4"/>
      <c r="P33" s="4"/>
      <c r="Q33" s="4"/>
      <c r="R33" s="4"/>
      <c r="S33" s="4"/>
      <c r="T33" s="4"/>
      <c r="U33" s="4"/>
      <c r="V33" s="4"/>
      <c r="W33" s="1"/>
      <c r="X33" s="4"/>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55"/>
      <c r="Q35" s="155"/>
      <c r="R35" s="155"/>
      <c r="S35" s="155"/>
      <c r="T35" s="155"/>
      <c r="U35" s="155"/>
      <c r="V35" s="155"/>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46" t="s">
        <v>850</v>
      </c>
      <c r="Q36" s="146"/>
      <c r="R36" s="146"/>
      <c r="S36" s="146"/>
      <c r="T36" s="146"/>
      <c r="U36" s="146"/>
      <c r="V36" s="146"/>
      <c r="W36" s="146"/>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row r="49" spans="1:38"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row>
    <row r="50" spans="1:38"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row>
    <row r="51" spans="1:38"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row>
    <row r="52" spans="1:38"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row>
  </sheetData>
  <sheetProtection algorithmName="SHA-512" hashValue="HM9NLDefEdOoO/YwkasetBcnPflllmAeUK1YDDAgBwC/FPoGbUXHoOVjss/GtsTkKer5i1x3RZ4YXTLnX3LsUA==" saltValue="ON5xdlyUwRR7zxdb59fvCQ==" spinCount="100000" sheet="1" objects="1" scenarios="1" selectLockedCells="1"/>
  <protectedRanges>
    <protectedRange sqref="C11 F11 I11 L11 O11 R11 U11 C15 F15 I15 L15 O15 R15 U15 C19 F19 I19 L19 O19 R19 U19 C23 F23 I23 L23 O23 R23 U23 O7 R7 F7 I7 L7 C27 F27 I27 L27 O27 R27 U27" name="Range1"/>
  </protectedRanges>
  <mergeCells count="55">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6:W36"/>
    <mergeCell ref="Q24:S24"/>
    <mergeCell ref="B24:D24"/>
    <mergeCell ref="E24:G24"/>
    <mergeCell ref="H24:J24"/>
    <mergeCell ref="K24:M24"/>
    <mergeCell ref="N24:P24"/>
    <mergeCell ref="P35:V35"/>
    <mergeCell ref="T24:V24"/>
    <mergeCell ref="B28:D28"/>
    <mergeCell ref="E28:G28"/>
    <mergeCell ref="H28:J28"/>
    <mergeCell ref="K28:M28"/>
    <mergeCell ref="N28:P28"/>
    <mergeCell ref="Q28:S28"/>
    <mergeCell ref="T28:V28"/>
  </mergeCells>
  <pageMargins left="0.7" right="0.7" top="0.75" bottom="0.75" header="0.3" footer="0.3"/>
  <pageSetup orientation="portrait"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6DBB0-B129-41CD-A0BB-8CB61A0EC8AD}">
  <dimension ref="A1:AL48"/>
  <sheetViews>
    <sheetView showGridLines="0" showRowColHeaders="0" zoomScaleNormal="100" workbookViewId="0">
      <pane xSplit="1" topLeftCell="B1" activePane="topRight" state="frozen"/>
      <selection activeCell="C11" sqref="C11"/>
      <selection pane="topRight" activeCell="C11" sqref="C11"/>
    </sheetView>
  </sheetViews>
  <sheetFormatPr baseColWidth="10" defaultColWidth="8.83203125" defaultRowHeight="15" x14ac:dyDescent="0.2"/>
  <cols>
    <col min="1" max="1" width="4.1640625" customWidth="1"/>
    <col min="2" max="22" width="7.6640625" customWidth="1"/>
  </cols>
  <sheetData>
    <row r="1" spans="1:37" ht="25" thickBot="1" x14ac:dyDescent="0.35">
      <c r="A1" s="156"/>
      <c r="B1" s="156"/>
      <c r="C1" s="156"/>
      <c r="D1" s="4"/>
      <c r="E1" s="4"/>
      <c r="F1" s="4"/>
      <c r="G1" s="4"/>
      <c r="H1" s="4"/>
      <c r="I1" s="4"/>
      <c r="J1" s="4"/>
      <c r="K1" s="4"/>
      <c r="L1" s="4"/>
      <c r="M1" s="4"/>
      <c r="N1" s="4"/>
      <c r="O1" s="4"/>
      <c r="P1" s="4"/>
      <c r="Q1" s="4"/>
      <c r="R1" s="4"/>
      <c r="S1" s="157" t="s">
        <v>285</v>
      </c>
      <c r="T1" s="157"/>
      <c r="U1" s="152">
        <f>SUM(J9,M9,P9,S9,V9,V13,S13,P13,M13,J13,G13,D13,D17,G17,J17,M17,P17,S17,V17,D21,G21,J21,M21,P21,S21,V21,D25,G25,J25,M25)</f>
        <v>0</v>
      </c>
      <c r="V1" s="153"/>
      <c r="W1" s="154"/>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58" t="s">
        <v>289</v>
      </c>
      <c r="C4" s="159"/>
      <c r="D4" s="159"/>
      <c r="E4" s="159"/>
      <c r="F4" s="159"/>
      <c r="G4" s="159"/>
      <c r="H4" s="159"/>
      <c r="I4" s="159"/>
      <c r="J4" s="159"/>
      <c r="K4" s="159"/>
      <c r="L4" s="159"/>
      <c r="M4" s="159"/>
      <c r="N4" s="159"/>
      <c r="O4" s="159"/>
      <c r="P4" s="159"/>
      <c r="Q4" s="159"/>
      <c r="R4" s="159"/>
      <c r="S4" s="159"/>
      <c r="T4" s="159"/>
      <c r="U4" s="159"/>
      <c r="V4" s="160"/>
      <c r="W4" s="4"/>
      <c r="X4" s="3"/>
      <c r="Y4" s="3"/>
      <c r="Z4" s="3"/>
      <c r="AA4" s="3"/>
      <c r="AB4" s="1"/>
      <c r="AC4" s="1"/>
      <c r="AD4" s="1"/>
      <c r="AE4" s="1"/>
      <c r="AF4" s="1"/>
      <c r="AG4" s="1"/>
      <c r="AH4" s="1"/>
      <c r="AI4" s="1"/>
      <c r="AJ4" s="1"/>
    </row>
    <row r="5" spans="1:37" ht="16" thickBot="1" x14ac:dyDescent="0.25">
      <c r="A5" s="4"/>
      <c r="B5" s="161" t="s">
        <v>276</v>
      </c>
      <c r="C5" s="162"/>
      <c r="D5" s="163"/>
      <c r="E5" s="164" t="s">
        <v>277</v>
      </c>
      <c r="F5" s="162"/>
      <c r="G5" s="163"/>
      <c r="H5" s="164" t="s">
        <v>278</v>
      </c>
      <c r="I5" s="162"/>
      <c r="J5" s="163"/>
      <c r="K5" s="164" t="s">
        <v>279</v>
      </c>
      <c r="L5" s="162"/>
      <c r="M5" s="163"/>
      <c r="N5" s="164" t="s">
        <v>280</v>
      </c>
      <c r="O5" s="162"/>
      <c r="P5" s="163"/>
      <c r="Q5" s="164" t="s">
        <v>281</v>
      </c>
      <c r="R5" s="162"/>
      <c r="S5" s="163"/>
      <c r="T5" s="164" t="s">
        <v>282</v>
      </c>
      <c r="U5" s="162"/>
      <c r="V5" s="165"/>
      <c r="W5" s="4"/>
      <c r="X5" s="3"/>
      <c r="Y5" s="3"/>
      <c r="Z5" s="3"/>
      <c r="AA5" s="3"/>
      <c r="AB5" s="1"/>
      <c r="AC5" s="1"/>
      <c r="AD5" s="1"/>
      <c r="AE5" s="1"/>
      <c r="AF5" s="1"/>
      <c r="AG5" s="1"/>
      <c r="AH5" s="1"/>
      <c r="AI5" s="1"/>
      <c r="AJ5" s="1"/>
    </row>
    <row r="6" spans="1:37" ht="16" thickBot="1" x14ac:dyDescent="0.25">
      <c r="A6" s="4"/>
      <c r="B6" s="5"/>
      <c r="C6" s="6"/>
      <c r="D6" s="6"/>
      <c r="E6" s="7"/>
      <c r="F6" s="6"/>
      <c r="G6" s="8"/>
      <c r="H6" s="7">
        <v>44348</v>
      </c>
      <c r="I6" s="6"/>
      <c r="J6" s="8"/>
      <c r="K6" s="7">
        <f>H6+1</f>
        <v>44349</v>
      </c>
      <c r="L6" s="6"/>
      <c r="M6" s="8"/>
      <c r="N6" s="9">
        <f>K6+1</f>
        <v>44350</v>
      </c>
      <c r="O6" s="6"/>
      <c r="P6" s="6"/>
      <c r="Q6" s="7">
        <f>N6+1</f>
        <v>44351</v>
      </c>
      <c r="R6" s="6"/>
      <c r="S6" s="8"/>
      <c r="T6" s="7">
        <f>Q6+1</f>
        <v>44352</v>
      </c>
      <c r="U6" s="10"/>
      <c r="V6" s="11"/>
      <c r="W6" s="4"/>
      <c r="X6" s="3"/>
      <c r="Y6" s="3"/>
      <c r="Z6" s="3"/>
      <c r="AA6" s="3"/>
      <c r="AB6" s="1"/>
      <c r="AC6" s="1"/>
      <c r="AD6" s="1"/>
      <c r="AE6" s="1"/>
      <c r="AF6" s="1"/>
      <c r="AG6" s="1"/>
      <c r="AH6" s="1"/>
      <c r="AI6" s="1"/>
      <c r="AJ6" s="1"/>
    </row>
    <row r="7" spans="1:37" ht="17" thickTop="1" thickBot="1" x14ac:dyDescent="0.25">
      <c r="A7" s="4"/>
      <c r="B7" s="12"/>
      <c r="C7" s="29"/>
      <c r="D7" s="13"/>
      <c r="E7" s="14"/>
      <c r="F7" s="29"/>
      <c r="G7" s="15"/>
      <c r="H7" s="14"/>
      <c r="I7" s="27"/>
      <c r="J7" s="15"/>
      <c r="K7" s="14"/>
      <c r="L7" s="27"/>
      <c r="M7" s="15"/>
      <c r="N7" s="13"/>
      <c r="O7" s="27"/>
      <c r="P7" s="13"/>
      <c r="Q7" s="14"/>
      <c r="R7" s="27"/>
      <c r="S7" s="15"/>
      <c r="T7" s="14"/>
      <c r="U7" s="90"/>
      <c r="V7" s="16"/>
      <c r="W7" s="4"/>
      <c r="X7" s="3"/>
      <c r="Y7" s="3"/>
      <c r="Z7" s="3"/>
      <c r="AA7" s="3"/>
      <c r="AB7" s="1"/>
      <c r="AC7" s="1"/>
      <c r="AD7" s="1"/>
      <c r="AE7" s="1"/>
      <c r="AF7" s="1"/>
      <c r="AG7" s="1"/>
      <c r="AH7" s="1"/>
      <c r="AI7" s="1"/>
      <c r="AJ7" s="1"/>
    </row>
    <row r="8" spans="1:37" ht="16" thickTop="1" x14ac:dyDescent="0.2">
      <c r="A8" s="4"/>
      <c r="B8" s="150"/>
      <c r="C8" s="148"/>
      <c r="D8" s="148"/>
      <c r="E8" s="147"/>
      <c r="F8" s="148"/>
      <c r="G8" s="151"/>
      <c r="H8" s="147" t="str">
        <f>IF(ISBLANK(I7),(IFERROR(VLOOKUP(MAY!F27,Rates!$A$3:$N$451,2,FALSE),"")),(IFERROR(VLOOKUP(I7,Rates!$A$3:$N$451,2,FALSE),"")))</f>
        <v/>
      </c>
      <c r="I8" s="148"/>
      <c r="J8" s="151"/>
      <c r="K8" s="147" t="str">
        <f>IF(ISBLANK(L7),(IFERROR(VLOOKUP(I7,Rates!$A$3:$N$451,2,FALSE),"")),(IFERROR(VLOOKUP(L7,Rates!$A$3:$N$451,2,FALSE),"")))</f>
        <v/>
      </c>
      <c r="L8" s="148"/>
      <c r="M8" s="151"/>
      <c r="N8" s="147" t="str">
        <f>IF(ISBLANK(O7),(IFERROR(VLOOKUP(L7,Rates!$A$3:$N$451,2,FALSE),"")),(IFERROR(VLOOKUP(O7,Rates!$A$3:$N$451,2,FALSE),"")))</f>
        <v/>
      </c>
      <c r="O8" s="148"/>
      <c r="P8" s="151"/>
      <c r="Q8" s="147" t="str">
        <f>IF(ISBLANK(R7),(IFERROR(VLOOKUP(O7,Rates!$A$3:$N$451,2,FALSE),"")),(IFERROR(VLOOKUP(R7,Rates!$A$3:$N$451,2,FALSE),"")))</f>
        <v/>
      </c>
      <c r="R8" s="148"/>
      <c r="S8" s="151"/>
      <c r="T8" s="147" t="str">
        <f>IF(ISBLANK(U7),(IFERROR(VLOOKUP(R7,Rates!$A$3:$N$451,2,FALSE),"")),(IFERROR(VLOOKUP(U7,Rates!$A$3:$N$451,2,FALSE),"")))</f>
        <v/>
      </c>
      <c r="U8" s="148"/>
      <c r="V8" s="149"/>
      <c r="W8" s="4"/>
      <c r="X8" s="3"/>
      <c r="Y8" s="3"/>
      <c r="Z8" s="3"/>
      <c r="AA8" s="3"/>
      <c r="AB8" s="1"/>
      <c r="AC8" s="1"/>
      <c r="AD8" s="1"/>
      <c r="AE8" s="1"/>
      <c r="AF8" s="1"/>
      <c r="AG8" s="1"/>
      <c r="AH8" s="1"/>
      <c r="AI8" s="1"/>
      <c r="AJ8" s="1"/>
    </row>
    <row r="9" spans="1:37" x14ac:dyDescent="0.2">
      <c r="A9" s="4"/>
      <c r="B9" s="40"/>
      <c r="C9" s="38"/>
      <c r="D9" s="36"/>
      <c r="E9" s="49"/>
      <c r="F9" s="48"/>
      <c r="G9" s="39"/>
      <c r="H9" s="49">
        <f>IF(ISBLANK(MAY!F27),VLOOKUP($AK$9,$AK$9:$AL$10,1,FALSE),"")</f>
        <v>0.75</v>
      </c>
      <c r="I9" s="48">
        <f>IF(ISBLANK(I7),VLOOKUP($AK$9,$AK$9:$AL$10,1,FALSE),"")</f>
        <v>0.75</v>
      </c>
      <c r="J9" s="39" t="str">
        <f>IF(ISBLANK(APR!F23),(IFERROR(PRODUCT(VLOOKUP(H8,Rates!$B$3:$N$451,6,FALSE),H9,I9),"")),(IFERROR(PRODUCT(VLOOKUP(H8,Rates!$B$3:$N$451,6,FALSE),H9,I9),"")))</f>
        <v/>
      </c>
      <c r="K9" s="49">
        <f>IF(ISBLANK(I7),VLOOKUP($AK$9,$AK$9:$AL$10,1,FALSE),"")</f>
        <v>0.75</v>
      </c>
      <c r="L9" s="48">
        <f>IF(ISBLANK(L7),VLOOKUP($AK$9,$AK$9:$AL$10,1,FALSE),"")</f>
        <v>0.75</v>
      </c>
      <c r="M9" s="39" t="str">
        <f>IF(ISBLANK(I7),(IFERROR(PRODUCT(VLOOKUP(K8,Rates!$B$3:$N$451,7,FALSE),K9,L9),"")),(IFERROR(PRODUCT(VLOOKUP(K8,Rates!$B$3:$N$451,7,FALSE),K9,L9),"")))</f>
        <v/>
      </c>
      <c r="N9" s="49">
        <f>IF(ISBLANK(L7),VLOOKUP($AK$9,$AK$9:$AL$10,1,FALSE),"")</f>
        <v>0.75</v>
      </c>
      <c r="O9" s="48">
        <f>IF(ISBLANK(O7),VLOOKUP($AK$9,$AK$9:$AL$10,1,FALSE),"")</f>
        <v>0.75</v>
      </c>
      <c r="P9" s="39" t="str">
        <f>IF(ISBLANK(L7),(IFERROR(PRODUCT(VLOOKUP(N8,Rates!$B$3:$N$451,7,FALSE),N9,O9),"")),(IFERROR(PRODUCT(VLOOKUP(N8,Rates!$B$3:$N$451,7,FALSE),N9,O9),"")))</f>
        <v/>
      </c>
      <c r="Q9" s="49">
        <f>IF(ISBLANK(O7),VLOOKUP($AK$9,$AK$9:$AL$10,1,FALSE),"")</f>
        <v>0.75</v>
      </c>
      <c r="R9" s="48">
        <f>IF(ISBLANK(R7),VLOOKUP($AK$9,$AK$9:$AL$10,1,FALSE),"")</f>
        <v>0.75</v>
      </c>
      <c r="S9" s="39" t="str">
        <f>IF(ISBLANK(O7),(IFERROR(PRODUCT(VLOOKUP(Q8,Rates!$B$3:$N$451,7,FALSE),Q9,R9),"")),(IFERROR(PRODUCT(VLOOKUP(Q8,Rates!$B$3:$N$451,7,FALSE),Q9,R9),"")))</f>
        <v/>
      </c>
      <c r="T9" s="49">
        <f>IF(ISBLANK(R7),VLOOKUP($AK$9,$AK$9:$AL$10,1,FALSE),"")</f>
        <v>0.75</v>
      </c>
      <c r="U9" s="48">
        <f>IF(ISBLANK(U7),VLOOKUP($AK$9,$AK$9:$AL$10,1,FALSE),"")</f>
        <v>0.75</v>
      </c>
      <c r="V9" s="41" t="str">
        <f>IF(ISBLANK(R7),(IFERROR(PRODUCT(VLOOKUP(T8,Rates!$B$3:$N$451,7,FALSE),T9,U9),"")),(IFERROR(PRODUCT(VLOOKUP(T8,Rates!$B$3:$N$451,7,FALSE),T9,U9),"")))</f>
        <v/>
      </c>
      <c r="W9" s="4"/>
      <c r="X9" s="3"/>
      <c r="Y9" s="3"/>
      <c r="Z9" s="3"/>
      <c r="AA9" s="3"/>
      <c r="AB9" s="1"/>
      <c r="AC9" s="1"/>
      <c r="AD9" s="1"/>
      <c r="AE9" s="1"/>
      <c r="AF9" s="1"/>
      <c r="AG9" s="1"/>
      <c r="AH9" s="1"/>
      <c r="AI9" s="1"/>
      <c r="AJ9" s="1"/>
      <c r="AK9">
        <v>0.75</v>
      </c>
    </row>
    <row r="10" spans="1:37" ht="16" thickBot="1" x14ac:dyDescent="0.25">
      <c r="A10" s="4"/>
      <c r="B10" s="17">
        <f>T6+1</f>
        <v>44353</v>
      </c>
      <c r="C10" s="18"/>
      <c r="D10" s="18"/>
      <c r="E10" s="19">
        <f>B10+1</f>
        <v>44354</v>
      </c>
      <c r="F10" s="18"/>
      <c r="G10" s="20"/>
      <c r="H10" s="21">
        <f>E10+1</f>
        <v>44355</v>
      </c>
      <c r="I10" s="18"/>
      <c r="J10" s="18"/>
      <c r="K10" s="19">
        <f>H10+1</f>
        <v>44356</v>
      </c>
      <c r="L10" s="18"/>
      <c r="M10" s="20"/>
      <c r="N10" s="21">
        <f>K10+1</f>
        <v>44357</v>
      </c>
      <c r="O10" s="18"/>
      <c r="P10" s="18"/>
      <c r="Q10" s="19">
        <f>N10+1</f>
        <v>44358</v>
      </c>
      <c r="R10" s="18"/>
      <c r="S10" s="20"/>
      <c r="T10" s="21">
        <f>Q10+1</f>
        <v>44359</v>
      </c>
      <c r="U10" s="22"/>
      <c r="V10" s="23"/>
      <c r="W10" s="4"/>
      <c r="X10" s="3"/>
      <c r="Y10" s="3"/>
      <c r="Z10" s="3"/>
      <c r="AA10" s="3"/>
      <c r="AB10" s="1"/>
      <c r="AC10" s="1"/>
      <c r="AD10" s="1"/>
      <c r="AE10" s="1"/>
      <c r="AF10" s="1"/>
      <c r="AG10" s="1"/>
      <c r="AH10" s="1"/>
      <c r="AI10" s="1"/>
      <c r="AJ10" s="1"/>
    </row>
    <row r="11" spans="1:37" ht="17" thickTop="1" thickBot="1" x14ac:dyDescent="0.25">
      <c r="A11" s="4"/>
      <c r="B11" s="12"/>
      <c r="C11" s="27"/>
      <c r="D11" s="13"/>
      <c r="E11" s="14"/>
      <c r="F11" s="27"/>
      <c r="G11" s="15"/>
      <c r="H11" s="13"/>
      <c r="I11" s="27"/>
      <c r="J11" s="13"/>
      <c r="K11" s="14"/>
      <c r="L11" s="27"/>
      <c r="M11" s="15"/>
      <c r="N11" s="13"/>
      <c r="O11" s="27"/>
      <c r="P11" s="13"/>
      <c r="Q11" s="14"/>
      <c r="R11" s="27"/>
      <c r="S11" s="15"/>
      <c r="T11" s="13"/>
      <c r="U11" s="90"/>
      <c r="V11" s="16"/>
      <c r="W11" s="4"/>
      <c r="X11" s="3"/>
      <c r="Y11" s="3"/>
      <c r="Z11" s="3"/>
      <c r="AA11" s="3"/>
      <c r="AB11" s="1"/>
      <c r="AC11" s="1"/>
      <c r="AD11" s="1"/>
      <c r="AE11" s="1"/>
      <c r="AF11" s="1"/>
      <c r="AG11" s="1"/>
      <c r="AH11" s="1"/>
      <c r="AI11" s="1"/>
      <c r="AJ11" s="1"/>
    </row>
    <row r="12" spans="1:37" ht="16" thickTop="1" x14ac:dyDescent="0.2">
      <c r="A12" s="4"/>
      <c r="B12" s="150" t="str">
        <f>IF(ISBLANK(C11),(IFERROR(VLOOKUP(U7,Rates!$A$3:$N$451,2,FALSE),"")),(IFERROR(VLOOKUP(C11,Rates!$A$3:$N$451,2,FALSE),"")))</f>
        <v/>
      </c>
      <c r="C12" s="148"/>
      <c r="D12" s="148"/>
      <c r="E12" s="147" t="str">
        <f>IF(ISBLANK(F11),(IFERROR(VLOOKUP(C11,Rates!$A$3:$N$451,2,FALSE),"")),(IFERROR(VLOOKUP(F11,Rates!$A$3:$N$451,2,FALSE),"")))</f>
        <v/>
      </c>
      <c r="F12" s="148"/>
      <c r="G12" s="151"/>
      <c r="H12" s="147" t="str">
        <f>IF(ISBLANK(I11),(IFERROR(VLOOKUP(F11,Rates!$A$3:$N$451,2,FALSE),"")),(IFERROR(VLOOKUP(I11,Rates!$A$3:$N$451,2,FALSE),"")))</f>
        <v/>
      </c>
      <c r="I12" s="148"/>
      <c r="J12" s="151"/>
      <c r="K12" s="147" t="str">
        <f>IF(ISBLANK(L11),(IFERROR(VLOOKUP(I11,Rates!$A$3:$N$451,2,FALSE),"")),(IFERROR(VLOOKUP(L11,Rates!$A$3:$N$451,2,FALSE),"")))</f>
        <v/>
      </c>
      <c r="L12" s="148"/>
      <c r="M12" s="151"/>
      <c r="N12" s="147" t="str">
        <f>IF(ISBLANK(O11),(IFERROR(VLOOKUP(L11,Rates!$A$3:$N$451,2,FALSE),"")),(IFERROR(VLOOKUP(O11,Rates!$A$3:$N$451,2,FALSE),"")))</f>
        <v/>
      </c>
      <c r="O12" s="148"/>
      <c r="P12" s="151"/>
      <c r="Q12" s="147" t="str">
        <f>IF(ISBLANK(R11),(IFERROR(VLOOKUP(O11,Rates!$A$3:$N$451,2,FALSE),"")),(IFERROR(VLOOKUP(R11,Rates!$A$3:$N$451,2,FALSE),"")))</f>
        <v/>
      </c>
      <c r="R12" s="148"/>
      <c r="S12" s="151"/>
      <c r="T12" s="147" t="str">
        <f>IF(ISBLANK(U11),(IFERROR(VLOOKUP(R11,Rates!$A$3:$N$451,2,FALSE),"")),(IFERROR(VLOOKUP(U11,Rates!$A$3:$N$451,2,FALSE),"")))</f>
        <v/>
      </c>
      <c r="U12" s="148"/>
      <c r="V12" s="149"/>
      <c r="W12" s="4"/>
      <c r="X12" s="3"/>
      <c r="Y12" s="3"/>
      <c r="Z12" s="3"/>
      <c r="AA12" s="3"/>
      <c r="AB12" s="1"/>
      <c r="AC12" s="1"/>
      <c r="AD12" s="1"/>
      <c r="AE12" s="1"/>
      <c r="AF12" s="1"/>
      <c r="AG12" s="1"/>
      <c r="AH12" s="1"/>
      <c r="AI12" s="1"/>
      <c r="AJ12" s="1"/>
    </row>
    <row r="13" spans="1:37" x14ac:dyDescent="0.2">
      <c r="A13" s="4"/>
      <c r="B13" s="47">
        <f>IF(ISBLANK(U7),VLOOKUP($AK$9,$AK$9:$AL$10,1,FALSE),"")</f>
        <v>0.75</v>
      </c>
      <c r="C13" s="48">
        <f>IF(ISBLANK(C11),VLOOKUP($AK$9,$AK$9:$AL$10,1,FALSE),"")</f>
        <v>0.75</v>
      </c>
      <c r="D13" s="36" t="str">
        <f>IF(ISBLANK(U7),(IFERROR(PRODUCT(VLOOKUP(B12,Rates!$B$3:$N$451,7,FALSE),B13,C13),"")),(IFERROR(PRODUCT(VLOOKUP(B12,Rates!$B$3:$N$451,7,FALSE),B13,C13),"")))</f>
        <v/>
      </c>
      <c r="E13" s="49">
        <f>IF(ISBLANK(C11),VLOOKUP($AK$9,$AK$9:$AL$10,1,FALSE),"")</f>
        <v>0.75</v>
      </c>
      <c r="F13" s="48">
        <f>IF(ISBLANK(F11),VLOOKUP($AK$9,$AK$9:$AL$10,1,FALSE),"")</f>
        <v>0.75</v>
      </c>
      <c r="G13" s="39" t="str">
        <f>IF(ISBLANK(C11),(IFERROR(PRODUCT(VLOOKUP(E12,Rates!$B$3:$N$451,7,FALSE),E13,F13),"")),(IFERROR(PRODUCT(VLOOKUP(E12,Rates!$B$3:$N$451,7,FALSE),E13,F13),"")))</f>
        <v/>
      </c>
      <c r="H13" s="49">
        <f>IF(ISBLANK(F11),VLOOKUP($AK$9,$AK$9:$AL$10,1,FALSE),"")</f>
        <v>0.75</v>
      </c>
      <c r="I13" s="48">
        <f>IF(ISBLANK(I11),VLOOKUP($AK$9,$AK$9:$AL$10,1,FALSE),"")</f>
        <v>0.75</v>
      </c>
      <c r="J13" s="39" t="str">
        <f>IF(ISBLANK(F11),(IFERROR(PRODUCT(VLOOKUP(H12,Rates!$B$3:$N$451,7,FALSE),H13,I13),"")),(IFERROR(PRODUCT(VLOOKUP(H12,Rates!$B$3:$N$451,7,FALSE),H13,I13),"")))</f>
        <v/>
      </c>
      <c r="K13" s="49">
        <f>IF(ISBLANK(I11),VLOOKUP($AK$9,$AK$9:$AL$10,1,FALSE),"")</f>
        <v>0.75</v>
      </c>
      <c r="L13" s="48">
        <f>IF(ISBLANK(L11),VLOOKUP($AK$9,$AK$9:$AL$10,1,FALSE),"")</f>
        <v>0.75</v>
      </c>
      <c r="M13" s="39" t="str">
        <f>IF(ISBLANK(I11),(IFERROR(PRODUCT(VLOOKUP(K12,Rates!$B$3:$N$451,7,FALSE),K13,L13),"")),(IFERROR(PRODUCT(VLOOKUP(K12,Rates!$B$3:$N$451,7,FALSE),K13,L13),"")))</f>
        <v/>
      </c>
      <c r="N13" s="49">
        <f>IF(ISBLANK(L11),VLOOKUP($AK$9,$AK$9:$AL$10,1,FALSE),"")</f>
        <v>0.75</v>
      </c>
      <c r="O13" s="48">
        <f>IF(ISBLANK(O11),VLOOKUP($AK$9,$AK$9:$AL$10,1,FALSE),"")</f>
        <v>0.75</v>
      </c>
      <c r="P13" s="39" t="str">
        <f>IF(ISBLANK(L11),(IFERROR(PRODUCT(VLOOKUP(N12,Rates!$B$3:$N$451,7,FALSE),N13,O13),"")),(IFERROR(PRODUCT(VLOOKUP(N12,Rates!$B$3:$N$451,7,FALSE),N13,O13),"")))</f>
        <v/>
      </c>
      <c r="Q13" s="49">
        <f>IF(ISBLANK(O11),VLOOKUP($AK$9,$AK$9:$AL$10,1,FALSE),"")</f>
        <v>0.75</v>
      </c>
      <c r="R13" s="48">
        <f>IF(ISBLANK(R11),VLOOKUP($AK$9,$AK$9:$AL$10,1,FALSE),"")</f>
        <v>0.75</v>
      </c>
      <c r="S13" s="39" t="str">
        <f>IF(ISBLANK(O11),(IFERROR(PRODUCT(VLOOKUP(Q12,Rates!$B$3:$N$451,7,FALSE),Q13,R13),"")),(IFERROR(PRODUCT(VLOOKUP(Q12,Rates!$B$3:$N$451,7,FALSE),Q13,R13),"")))</f>
        <v/>
      </c>
      <c r="T13" s="49">
        <f>IF(ISBLANK(R11),VLOOKUP($AK$9,$AK$9:$AL$10,1,FALSE),"")</f>
        <v>0.75</v>
      </c>
      <c r="U13" s="48">
        <f>IF(ISBLANK(U11),VLOOKUP($AK$9,$AK$9:$AL$10,1,FALSE),"")</f>
        <v>0.75</v>
      </c>
      <c r="V13" s="41" t="str">
        <f>IF(ISBLANK(R11),(IFERROR(PRODUCT(VLOOKUP(T12,Rates!$B$3:$N$451,7,FALSE),T13,U13),"")),(IFERROR(PRODUCT(VLOOKUP(T12,Rates!$B$3:$N$451,7,FALSE),T13,U13),"")))</f>
        <v/>
      </c>
      <c r="W13" s="4"/>
      <c r="X13" s="3"/>
      <c r="Y13" s="3"/>
      <c r="Z13" s="3"/>
      <c r="AA13" s="3"/>
      <c r="AB13" s="1"/>
      <c r="AC13" s="1"/>
      <c r="AD13" s="1"/>
      <c r="AE13" s="1"/>
      <c r="AF13" s="1"/>
      <c r="AG13" s="1"/>
      <c r="AH13" s="1"/>
      <c r="AI13" s="1"/>
      <c r="AJ13" s="1"/>
    </row>
    <row r="14" spans="1:37" ht="16" thickBot="1" x14ac:dyDescent="0.25">
      <c r="A14" s="4"/>
      <c r="B14" s="17">
        <f>T10+1</f>
        <v>44360</v>
      </c>
      <c r="C14" s="18"/>
      <c r="D14" s="18"/>
      <c r="E14" s="19">
        <f>B14+1</f>
        <v>44361</v>
      </c>
      <c r="F14" s="18"/>
      <c r="G14" s="20"/>
      <c r="H14" s="21">
        <f>E14+1</f>
        <v>44362</v>
      </c>
      <c r="I14" s="18"/>
      <c r="J14" s="18"/>
      <c r="K14" s="19">
        <f>H14+1</f>
        <v>44363</v>
      </c>
      <c r="L14" s="18"/>
      <c r="M14" s="20"/>
      <c r="N14" s="21">
        <f>K14+1</f>
        <v>44364</v>
      </c>
      <c r="O14" s="18"/>
      <c r="P14" s="18"/>
      <c r="Q14" s="19">
        <f>N14+1</f>
        <v>44365</v>
      </c>
      <c r="R14" s="18"/>
      <c r="S14" s="20"/>
      <c r="T14" s="21">
        <f>Q14+1</f>
        <v>44366</v>
      </c>
      <c r="U14" s="22"/>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c r="G15" s="15"/>
      <c r="H15" s="13"/>
      <c r="I15" s="27"/>
      <c r="J15" s="13"/>
      <c r="K15" s="14"/>
      <c r="L15" s="27"/>
      <c r="M15" s="15"/>
      <c r="N15" s="13"/>
      <c r="O15" s="27"/>
      <c r="P15" s="13"/>
      <c r="Q15" s="14"/>
      <c r="R15" s="27"/>
      <c r="S15" s="15"/>
      <c r="T15" s="13"/>
      <c r="U15" s="90"/>
      <c r="V15" s="16"/>
      <c r="W15" s="4"/>
      <c r="X15" s="4"/>
      <c r="Y15" s="1"/>
      <c r="Z15" s="1"/>
      <c r="AA15" s="1"/>
      <c r="AB15" s="1"/>
      <c r="AC15" s="1"/>
      <c r="AD15" s="1"/>
      <c r="AE15" s="1"/>
      <c r="AF15" s="1"/>
      <c r="AG15" s="1"/>
      <c r="AH15" s="1"/>
      <c r="AI15" s="1"/>
      <c r="AJ15" s="1"/>
    </row>
    <row r="16" spans="1:37" ht="16" thickTop="1" x14ac:dyDescent="0.2">
      <c r="A16" s="4"/>
      <c r="B16" s="150" t="str">
        <f>IF(ISBLANK(C15),(IFERROR(VLOOKUP(U11,Rates!$A$3:$N$451,2,FALSE),"")),(IFERROR(VLOOKUP(C15,Rates!$A$3:$N$451,2,FALSE),"")))</f>
        <v/>
      </c>
      <c r="C16" s="148"/>
      <c r="D16" s="148"/>
      <c r="E16" s="147" t="str">
        <f>IF(ISBLANK(F15),(IFERROR(VLOOKUP(C15,Rates!$A$3:$N$451,2,FALSE),"")),(IFERROR(VLOOKUP(F15,Rates!$A$3:$N$451,2,FALSE),"")))</f>
        <v/>
      </c>
      <c r="F16" s="148"/>
      <c r="G16" s="151"/>
      <c r="H16" s="147" t="str">
        <f>IF(ISBLANK(I15),(IFERROR(VLOOKUP(F15,Rates!$A$3:$N$451,2,FALSE),"")),(IFERROR(VLOOKUP(I15,Rates!$A$3:$N$451,2,FALSE),"")))</f>
        <v/>
      </c>
      <c r="I16" s="148"/>
      <c r="J16" s="151"/>
      <c r="K16" s="147" t="str">
        <f>IF(ISBLANK(L15),(IFERROR(VLOOKUP(I15,Rates!$A$3:$N$451,2,FALSE),"")),(IFERROR(VLOOKUP(L15,Rates!$A$3:$N$451,2,FALSE),"")))</f>
        <v/>
      </c>
      <c r="L16" s="148"/>
      <c r="M16" s="151"/>
      <c r="N16" s="147" t="str">
        <f>IF(ISBLANK(O15),(IFERROR(VLOOKUP(L15,Rates!$A$3:$N$451,2,FALSE),"")),(IFERROR(VLOOKUP(O15,Rates!$A$3:$N$451,2,FALSE),"")))</f>
        <v/>
      </c>
      <c r="O16" s="148"/>
      <c r="P16" s="151"/>
      <c r="Q16" s="147" t="str">
        <f>IF(ISBLANK(R15),(IFERROR(VLOOKUP(O15,Rates!$A$3:$N$451,2,FALSE),"")),(IFERROR(VLOOKUP(R15,Rates!$A$3:$N$451,2,FALSE),"")))</f>
        <v/>
      </c>
      <c r="R16" s="148"/>
      <c r="S16" s="151"/>
      <c r="T16" s="147" t="str">
        <f>IF(ISBLANK(U15),(IFERROR(VLOOKUP(R15,Rates!$A$3:$N$451,2,FALSE),"")),(IFERROR(VLOOKUP(U15,Rates!$A$3:$N$451,2,FALSE),"")))</f>
        <v/>
      </c>
      <c r="U16" s="148"/>
      <c r="V16" s="149"/>
      <c r="W16" s="4"/>
      <c r="X16" s="4"/>
      <c r="Y16" s="1"/>
      <c r="Z16" s="1"/>
      <c r="AA16" s="1"/>
      <c r="AB16" s="1"/>
      <c r="AC16" s="1"/>
      <c r="AD16" s="1"/>
      <c r="AE16" s="1"/>
      <c r="AF16" s="1"/>
      <c r="AG16" s="1"/>
      <c r="AH16" s="1"/>
      <c r="AI16" s="1"/>
      <c r="AJ16" s="1"/>
    </row>
    <row r="17" spans="1:38" x14ac:dyDescent="0.2">
      <c r="A17" s="4"/>
      <c r="B17" s="47">
        <f>IF(ISBLANK(U11),VLOOKUP($AK$9,$AK$9:$AL$10,1,FALSE),"")</f>
        <v>0.75</v>
      </c>
      <c r="C17" s="48">
        <f>IF(ISBLANK(C15),VLOOKUP($AK$9,$AK$9:$AL$10,1,FALSE),"")</f>
        <v>0.75</v>
      </c>
      <c r="D17" s="36" t="str">
        <f>IF(ISBLANK(U11),(IFERROR(PRODUCT(VLOOKUP(B16,Rates!$B$3:$N$451,7,FALSE),B17,C17),"")),(IFERROR(PRODUCT(VLOOKUP(B16,Rates!$B$3:$N$451,7,FALSE),B17,C17),"")))</f>
        <v/>
      </c>
      <c r="E17" s="49">
        <f>IF(ISBLANK(C15),VLOOKUP($AK$9,$AK$9:$AL$10,1,FALSE),"")</f>
        <v>0.75</v>
      </c>
      <c r="F17" s="48">
        <f>IF(ISBLANK(F15),VLOOKUP($AK$9,$AK$9:$AL$10,1,FALSE),"")</f>
        <v>0.75</v>
      </c>
      <c r="G17" s="39" t="str">
        <f>IF(ISBLANK(C15),(IFERROR(PRODUCT(VLOOKUP(E16,Rates!$B$3:$N$451,7,FALSE),E17,F17),"")),(IFERROR(PRODUCT(VLOOKUP(E16,Rates!$B$3:$N$451,7,FALSE),E17,F17),"")))</f>
        <v/>
      </c>
      <c r="H17" s="49">
        <f>IF(ISBLANK(F15),VLOOKUP($AK$9,$AK$9:$AL$10,1,FALSE),"")</f>
        <v>0.75</v>
      </c>
      <c r="I17" s="48">
        <f>IF(ISBLANK(I15),VLOOKUP($AK$9,$AK$9:$AL$10,1,FALSE),"")</f>
        <v>0.75</v>
      </c>
      <c r="J17" s="39" t="str">
        <f>IF(ISBLANK(F15),(IFERROR(PRODUCT(VLOOKUP(H16,Rates!$B$3:$N$451,7,FALSE),H17,I17),"")),(IFERROR(PRODUCT(VLOOKUP(H16,Rates!$B$3:$N$451,7,FALSE),H17,I17),"")))</f>
        <v/>
      </c>
      <c r="K17" s="49">
        <f>IF(ISBLANK(I15),VLOOKUP($AK$9,$AK$9:$AL$10,1,FALSE),"")</f>
        <v>0.75</v>
      </c>
      <c r="L17" s="48">
        <f>IF(ISBLANK(L15),VLOOKUP($AK$9,$AK$9:$AL$10,1,FALSE),"")</f>
        <v>0.75</v>
      </c>
      <c r="M17" s="39" t="str">
        <f>IF(ISBLANK(I15),(IFERROR(PRODUCT(VLOOKUP(K16,Rates!$B$3:$N$451,7,FALSE),K17,L17),"")),(IFERROR(PRODUCT(VLOOKUP(K16,Rates!$B$3:$N$451,7,FALSE),K17,L17),"")))</f>
        <v/>
      </c>
      <c r="N17" s="49">
        <f>IF(ISBLANK(L15),VLOOKUP($AK$9,$AK$9:$AL$10,1,FALSE),"")</f>
        <v>0.75</v>
      </c>
      <c r="O17" s="48">
        <f>IF(ISBLANK(O15),VLOOKUP($AK$9,$AK$9:$AL$10,1,FALSE),"")</f>
        <v>0.75</v>
      </c>
      <c r="P17" s="39" t="str">
        <f>IF(ISBLANK(L15),(IFERROR(PRODUCT(VLOOKUP(N16,Rates!$B$3:$N$451,7,FALSE),N17,O17),"")),(IFERROR(PRODUCT(VLOOKUP(N16,Rates!$B$3:$N$451,7,FALSE),N17,O17),"")))</f>
        <v/>
      </c>
      <c r="Q17" s="49">
        <f>IF(ISBLANK(O15),VLOOKUP($AK$9,$AK$9:$AL$10,1,FALSE),"")</f>
        <v>0.75</v>
      </c>
      <c r="R17" s="48">
        <f>IF(ISBLANK(R15),VLOOKUP($AK$9,$AK$9:$AL$10,1,FALSE),"")</f>
        <v>0.75</v>
      </c>
      <c r="S17" s="39" t="str">
        <f>IF(ISBLANK(O15),(IFERROR(PRODUCT(VLOOKUP(Q16,Rates!$B$3:$N$451,7,FALSE),Q17,R17),"")),(IFERROR(PRODUCT(VLOOKUP(Q16,Rates!$B$3:$N$451,7,FALSE),Q17,R17),"")))</f>
        <v/>
      </c>
      <c r="T17" s="49">
        <f>IF(ISBLANK(R15),VLOOKUP($AK$9,$AK$9:$AL$10,1,FALSE),"")</f>
        <v>0.75</v>
      </c>
      <c r="U17" s="48">
        <f>IF(ISBLANK(U15),VLOOKUP($AK$9,$AK$9:$AL$10,1,FALSE),"")</f>
        <v>0.75</v>
      </c>
      <c r="V17" s="41" t="str">
        <f>IF(ISBLANK(R15),(IFERROR(PRODUCT(VLOOKUP(T16,Rates!$B$3:$N$451,7,FALSE),T17,U17),"")),(IFERROR(PRODUCT(VLOOKUP(T16,Rates!$B$3:$N$451,7,FALSE),T17,U17),"")))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44367</v>
      </c>
      <c r="C18" s="18"/>
      <c r="D18" s="18"/>
      <c r="E18" s="19">
        <f>IF(B18&lt;&gt;"",IF(MONTH(B18)&lt;&gt;MONTH(B18+1),"",B18+1),"")</f>
        <v>44368</v>
      </c>
      <c r="F18" s="18"/>
      <c r="G18" s="20"/>
      <c r="H18" s="21">
        <f>IF(E18&lt;&gt;"",IF(MONTH(E18)&lt;&gt;MONTH(E18+1),"",E18+1),"")</f>
        <v>44369</v>
      </c>
      <c r="I18" s="18"/>
      <c r="J18" s="18"/>
      <c r="K18" s="19">
        <f>IF(H18&lt;&gt;"",IF(MONTH(H18)&lt;&gt;MONTH(H18+1),"",H18+1),"")</f>
        <v>44370</v>
      </c>
      <c r="L18" s="18"/>
      <c r="M18" s="20"/>
      <c r="N18" s="21">
        <f>IF(K18&lt;&gt;"",IF(MONTH(K18)&lt;&gt;MONTH(K18+1),"",K18+1),"")</f>
        <v>44371</v>
      </c>
      <c r="O18" s="18"/>
      <c r="P18" s="18"/>
      <c r="Q18" s="19">
        <f>IF(N18&lt;&gt;"",IF(MONTH(N18)&lt;&gt;MONTH(N18+1),"",N18+1),"")</f>
        <v>44372</v>
      </c>
      <c r="R18" s="18"/>
      <c r="S18" s="20"/>
      <c r="T18" s="21">
        <f>IF(Q18&lt;&gt;"",IF(MONTH(Q18)&lt;&gt;MONTH(Q18+1),"",Q18+1),"")</f>
        <v>44373</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5"/>
      <c r="H19" s="13"/>
      <c r="I19" s="27"/>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6" thickTop="1" x14ac:dyDescent="0.2">
      <c r="A20" s="4"/>
      <c r="B20" s="150" t="str">
        <f>IF(ISBLANK(C19),(IFERROR(VLOOKUP(U15,Rates!$A$3:$N$451,2,FALSE),"")),(IFERROR(VLOOKUP(C19,Rates!$A$3:$N$451,2,FALSE),"")))</f>
        <v/>
      </c>
      <c r="C20" s="148"/>
      <c r="D20" s="148"/>
      <c r="E20" s="147" t="str">
        <f>IF(ISBLANK(F19),(IFERROR(VLOOKUP(C19,Rates!$A$3:$N$451,2,FALSE),"")),(IFERROR(VLOOKUP(F19,Rates!$A$3:$N$451,2,FALSE),"")))</f>
        <v/>
      </c>
      <c r="F20" s="148"/>
      <c r="G20" s="151"/>
      <c r="H20" s="147" t="str">
        <f>IF(ISBLANK(I19),(IFERROR(VLOOKUP(F19,Rates!$A$3:$N$451,2,FALSE),"")),(IFERROR(VLOOKUP(I19,Rates!$A$3:$N$451,2,FALSE),"")))</f>
        <v/>
      </c>
      <c r="I20" s="148"/>
      <c r="J20" s="151"/>
      <c r="K20" s="147" t="str">
        <f>IF(ISBLANK(L19),(IFERROR(VLOOKUP(I19,Rates!$A$3:$N$451,2,FALSE),"")),(IFERROR(VLOOKUP(L19,Rates!$A$3:$N$451,2,FALSE),"")))</f>
        <v/>
      </c>
      <c r="L20" s="148"/>
      <c r="M20" s="151"/>
      <c r="N20" s="147" t="str">
        <f>IF(ISBLANK(O19),(IFERROR(VLOOKUP(L19,Rates!$A$3:$N$451,2,FALSE),"")),(IFERROR(VLOOKUP(O19,Rates!$A$3:$N$451,2,FALSE),"")))</f>
        <v/>
      </c>
      <c r="O20" s="148"/>
      <c r="P20" s="151"/>
      <c r="Q20" s="147" t="str">
        <f>IF(ISBLANK(R19),(IFERROR(VLOOKUP(O19,Rates!$A$3:$N$451,2,FALSE),"")),(IFERROR(VLOOKUP(R19,Rates!$A$3:$N$451,2,FALSE),"")))</f>
        <v/>
      </c>
      <c r="R20" s="148"/>
      <c r="S20" s="151"/>
      <c r="T20" s="147" t="str">
        <f>IF(ISBLANK(U19),(IFERROR(VLOOKUP(R19,Rates!$A$3:$N$451,2,FALSE),"")),(IFERROR(VLOOKUP(U19,Rates!$A$3:$N$451,2,FALSE),"")))</f>
        <v/>
      </c>
      <c r="U20" s="148"/>
      <c r="V20" s="149"/>
      <c r="W20" s="4"/>
      <c r="X20" s="4"/>
      <c r="Y20" s="1"/>
      <c r="Z20" s="1"/>
      <c r="AA20" s="1"/>
      <c r="AB20" s="1"/>
      <c r="AC20" s="1"/>
      <c r="AD20" s="1"/>
      <c r="AE20" s="1"/>
      <c r="AF20" s="1"/>
      <c r="AG20" s="1"/>
      <c r="AH20" s="1"/>
      <c r="AI20" s="1"/>
      <c r="AJ20" s="1"/>
    </row>
    <row r="21" spans="1:38" x14ac:dyDescent="0.2">
      <c r="A21" s="4"/>
      <c r="B21" s="47">
        <f>IF(ISBLANK(U15),VLOOKUP($AK$9,$AK$9:$AL$10,1,FALSE),"")</f>
        <v>0.75</v>
      </c>
      <c r="C21" s="48">
        <f>IF(ISBLANK(C19),VLOOKUP($AK$9,$AK$9:$AL$10,1,FALSE),"")</f>
        <v>0.75</v>
      </c>
      <c r="D21" s="36" t="str">
        <f>IF(ISBLANK(U15),(IFERROR(PRODUCT(VLOOKUP(B20,Rates!$B$3:$N$451,7,FALSE),B21,C21),"")),(IFERROR(PRODUCT(VLOOKUP(B20,Rates!$B$3:$N$451,7,FALSE),B21,C21),"")))</f>
        <v/>
      </c>
      <c r="E21" s="49">
        <f>IF(ISBLANK(C19),VLOOKUP($AK$9,$AK$9:$AL$10,1,FALSE),"")</f>
        <v>0.75</v>
      </c>
      <c r="F21" s="48">
        <f>IF(ISBLANK(F19),VLOOKUP($AK$9,$AK$9:$AL$10,1,FALSE),"")</f>
        <v>0.75</v>
      </c>
      <c r="G21" s="39" t="str">
        <f>IF(ISBLANK(C19),(IFERROR(PRODUCT(VLOOKUP(E20,Rates!$B$3:$N$451,7,FALSE),E21,F21),"")),(IFERROR(PRODUCT(VLOOKUP(E20,Rates!$B$3:$N$451,7,FALSE),E21,F21),"")))</f>
        <v/>
      </c>
      <c r="H21" s="49">
        <f>IF(ISBLANK(F19),VLOOKUP($AK$9,$AK$9:$AL$10,1,FALSE),"")</f>
        <v>0.75</v>
      </c>
      <c r="I21" s="48">
        <f>IF(ISBLANK(I19),VLOOKUP($AK$9,$AK$9:$AL$10,1,FALSE),"")</f>
        <v>0.75</v>
      </c>
      <c r="J21" s="39" t="str">
        <f>IF(ISBLANK(F19),(IFERROR(PRODUCT(VLOOKUP(H20,Rates!$B$3:$N$451,7,FALSE),H21,I21),"")),(IFERROR(PRODUCT(VLOOKUP(H20,Rates!$B$3:$N$451,7,FALSE),H21,I21),"")))</f>
        <v/>
      </c>
      <c r="K21" s="49">
        <f>IF(ISBLANK(I19),VLOOKUP($AK$9,$AK$9:$AL$10,1,FALSE),"")</f>
        <v>0.75</v>
      </c>
      <c r="L21" s="48">
        <f>IF(ISBLANK(L19),VLOOKUP($AK$9,$AK$9:$AL$10,1,FALSE),"")</f>
        <v>0.75</v>
      </c>
      <c r="M21" s="39" t="str">
        <f>IF(ISBLANK(I19),(IFERROR(PRODUCT(VLOOKUP(K20,Rates!$B$3:$N$451,7,FALSE),K21,L21),"")),(IFERROR(PRODUCT(VLOOKUP(K20,Rates!$B$3:$N$451,7,FALSE),K21,L21),"")))</f>
        <v/>
      </c>
      <c r="N21" s="49">
        <f>IF(ISBLANK(L19),VLOOKUP($AK$9,$AK$9:$AL$10,1,FALSE),"")</f>
        <v>0.75</v>
      </c>
      <c r="O21" s="48">
        <f>IF(ISBLANK(O19),VLOOKUP($AK$9,$AK$9:$AL$10,1,FALSE),"")</f>
        <v>0.75</v>
      </c>
      <c r="P21" s="39" t="str">
        <f>IF(ISBLANK(L19),(IFERROR(PRODUCT(VLOOKUP(N20,Rates!$B$3:$N$451,7,FALSE),N21,O21),"")),(IFERROR(PRODUCT(VLOOKUP(N20,Rates!$B$3:$N$451,7,FALSE),N21,O21),"")))</f>
        <v/>
      </c>
      <c r="Q21" s="49">
        <f>IF(ISBLANK(O19),VLOOKUP($AK$9,$AK$9:$AL$10,1,FALSE),"")</f>
        <v>0.75</v>
      </c>
      <c r="R21" s="48">
        <f>IF(ISBLANK(R19),VLOOKUP($AK$9,$AK$9:$AL$10,1,FALSE),"")</f>
        <v>0.75</v>
      </c>
      <c r="S21" s="39" t="str">
        <f>IF(ISBLANK(O19),(IFERROR(PRODUCT(VLOOKUP(Q20,Rates!$B$3:$N$451,7,FALSE),Q21,R21),"")),(IFERROR(PRODUCT(VLOOKUP(Q20,Rates!$B$3:$N$451,7,FALSE),Q21,R21),"")))</f>
        <v/>
      </c>
      <c r="T21" s="49">
        <f>IF(ISBLANK(R19),VLOOKUP($AK$9,$AK$9:$AL$10,1,FALSE),"")</f>
        <v>0.75</v>
      </c>
      <c r="U21" s="48">
        <f>IF(ISBLANK(U19),VLOOKUP($AK$9,$AK$9:$AL$10,1,FALSE),"")</f>
        <v>0.75</v>
      </c>
      <c r="V21" s="41" t="str">
        <f>IF(ISBLANK(R19),(IFERROR(PRODUCT(VLOOKUP(T20,Rates!$B$3:$N$451,7,FALSE),T21,U21),"")),(IFERROR(PRODUCT(VLOOKUP(T20,Rates!$B$3:$N$451,7,FALSE),T21,U21),"")))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44374</v>
      </c>
      <c r="C22" s="18"/>
      <c r="D22" s="18"/>
      <c r="E22" s="19">
        <f>IF(B22&lt;&gt;"",IF(MONTH(B22)&lt;&gt;MONTH(B22+1),"",B22+1),"")</f>
        <v>44375</v>
      </c>
      <c r="F22" s="18"/>
      <c r="G22" s="20"/>
      <c r="H22" s="21">
        <f>IF(E22&lt;&gt;"",IF(MONTH(E22)&lt;&gt;MONTH(E22+1),"",E22+1),"")</f>
        <v>44376</v>
      </c>
      <c r="I22" s="18"/>
      <c r="J22" s="18"/>
      <c r="K22" s="19">
        <f>IF(H22&lt;&gt;"",IF(MONTH(H22)&lt;&gt;MONTH(H22+1),"",H22+1),"")</f>
        <v>44377</v>
      </c>
      <c r="L22" s="18"/>
      <c r="M22" s="20"/>
      <c r="N22" s="21">
        <v>44378</v>
      </c>
      <c r="O22" s="18"/>
      <c r="P22" s="18"/>
      <c r="Q22" s="19">
        <f t="shared" ref="Q22" si="0">IF(N22&lt;&gt;"",IF(MONTH(N22)&lt;&gt;MONTH(N22+1),"",N22+1),"")</f>
        <v>44379</v>
      </c>
      <c r="R22" s="18"/>
      <c r="S22" s="20"/>
      <c r="T22" s="19">
        <f t="shared" ref="T22" si="1">IF(Q22&lt;&gt;"",IF(MONTH(Q22)&lt;&gt;MONTH(Q22+1),"",Q22+1),"")</f>
        <v>44380</v>
      </c>
      <c r="U22" s="18"/>
      <c r="V22" s="32"/>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5"/>
      <c r="H23" s="13"/>
      <c r="I23" s="27"/>
      <c r="J23" s="13"/>
      <c r="K23" s="14"/>
      <c r="L23" s="27"/>
      <c r="M23" s="15"/>
      <c r="N23" s="13"/>
      <c r="O23" s="29"/>
      <c r="P23" s="13"/>
      <c r="Q23" s="14"/>
      <c r="R23" s="29"/>
      <c r="S23" s="15"/>
      <c r="T23" s="14"/>
      <c r="U23" s="29"/>
      <c r="V23" s="33"/>
      <c r="W23" s="4"/>
      <c r="X23" s="4"/>
      <c r="Y23" s="1"/>
      <c r="Z23" s="1"/>
      <c r="AA23" s="1"/>
      <c r="AB23" s="1"/>
      <c r="AC23" s="1"/>
      <c r="AD23" s="1"/>
      <c r="AE23" s="1"/>
      <c r="AF23" s="1"/>
      <c r="AG23" s="1"/>
      <c r="AH23" s="1"/>
      <c r="AI23" s="1"/>
      <c r="AJ23" s="1"/>
    </row>
    <row r="24" spans="1:38" ht="16" thickTop="1" x14ac:dyDescent="0.2">
      <c r="A24" s="4"/>
      <c r="B24" s="150" t="str">
        <f>IF(ISBLANK(C23),(IFERROR(VLOOKUP(U19,Rates!$A$3:$N$451,2,FALSE),"")),(IFERROR(VLOOKUP(C23,Rates!$A$3:$N$451,2,FALSE),"")))</f>
        <v/>
      </c>
      <c r="C24" s="148"/>
      <c r="D24" s="148"/>
      <c r="E24" s="147" t="str">
        <f>IF(ISBLANK(F23),(IFERROR(VLOOKUP(C23,Rates!$A$3:$N$451,2,FALSE),"")),(IFERROR(VLOOKUP(F23,Rates!$A$3:$N$451,2,FALSE),"")))</f>
        <v/>
      </c>
      <c r="F24" s="148"/>
      <c r="G24" s="151"/>
      <c r="H24" s="147" t="str">
        <f>IF(ISBLANK(I23),(IFERROR(VLOOKUP(F23,Rates!$A$3:$N$451,2,FALSE),"")),(IFERROR(VLOOKUP(I23,Rates!$A$3:$N$451,2,FALSE),"")))</f>
        <v/>
      </c>
      <c r="I24" s="148"/>
      <c r="J24" s="151"/>
      <c r="K24" s="147" t="str">
        <f>IF(ISBLANK(L23),(IFERROR(VLOOKUP(I23,Rates!$A$3:$N$451,2,FALSE),"")),(IFERROR(VLOOKUP(L23,Rates!$A$3:$N$451,2,FALSE),"")))</f>
        <v/>
      </c>
      <c r="L24" s="148"/>
      <c r="M24" s="151"/>
      <c r="N24" s="147" t="str">
        <f>IF(ISBLANK(O23),(IFERROR(VLOOKUP(L23,Rates!$A$3:$N$451,2,FALSE),"")),(IFERROR(VLOOKUP(O23,Rates!$A$3:$N$451,2,FALSE),"")))</f>
        <v/>
      </c>
      <c r="O24" s="148"/>
      <c r="P24" s="151"/>
      <c r="Q24" s="147"/>
      <c r="R24" s="148"/>
      <c r="S24" s="151"/>
      <c r="T24" s="147"/>
      <c r="U24" s="148"/>
      <c r="V24" s="149"/>
      <c r="W24" s="4"/>
      <c r="X24" s="4"/>
      <c r="Y24" s="1"/>
      <c r="Z24" s="1"/>
      <c r="AA24" s="1"/>
      <c r="AB24" s="1"/>
      <c r="AC24" s="1"/>
      <c r="AD24" s="1"/>
      <c r="AE24" s="1"/>
      <c r="AF24" s="1"/>
      <c r="AG24" s="1"/>
      <c r="AH24" s="1"/>
      <c r="AI24" s="1"/>
      <c r="AJ24" s="1"/>
    </row>
    <row r="25" spans="1:38" ht="16" thickBot="1" x14ac:dyDescent="0.25">
      <c r="A25" s="4"/>
      <c r="B25" s="45">
        <f>IF(ISBLANK(U19),VLOOKUP($AK$9,$AK$9:$AL$10,1,FALSE),"")</f>
        <v>0.75</v>
      </c>
      <c r="C25" s="46">
        <f>IF(ISBLANK(C23),VLOOKUP($AK$9,$AK$9:$AL$10,1,FALSE),"")</f>
        <v>0.75</v>
      </c>
      <c r="D25" s="42" t="str">
        <f>IF(ISBLANK(U19),(IFERROR(PRODUCT(VLOOKUP(B24,Rates!$B$3:$N$451,7,FALSE),B25,C25),"")),(IFERROR(PRODUCT(VLOOKUP(B24,Rates!$B$3:$N$451,7,FALSE),B25,C25),"")))</f>
        <v/>
      </c>
      <c r="E25" s="52">
        <f>IF(ISBLANK(C23),VLOOKUP($AK$9,$AK$9:$AL$10,1,FALSE),"")</f>
        <v>0.75</v>
      </c>
      <c r="F25" s="46">
        <f>IF(ISBLANK(F23),VLOOKUP($AK$9,$AK$9:$AL$10,1,FALSE),"")</f>
        <v>0.75</v>
      </c>
      <c r="G25" s="43" t="str">
        <f>IF(ISBLANK(C23),(IFERROR(PRODUCT(VLOOKUP(E24,Rates!$B$3:$N$451,7,FALSE),E25,F25),"")),(IFERROR(PRODUCT(VLOOKUP(E24,Rates!$B$3:$N$451,7,FALSE),E25,F25),"")))</f>
        <v/>
      </c>
      <c r="H25" s="52">
        <f>IF(ISBLANK(F23),VLOOKUP($AK$9,$AK$9:$AL$10,1,FALSE),"")</f>
        <v>0.75</v>
      </c>
      <c r="I25" s="46">
        <f>IF(ISBLANK(I23),VLOOKUP($AK$9,$AK$9:$AL$10,1,FALSE),"")</f>
        <v>0.75</v>
      </c>
      <c r="J25" s="43" t="str">
        <f>IF(ISBLANK(F23),(IFERROR(PRODUCT(VLOOKUP(H24,Rates!$B$3:$N$451,7,FALSE),H25,I25),"")),(IFERROR(PRODUCT(VLOOKUP(H24,Rates!$B$3:$N$451,7,FALSE),H25,I25),"")))</f>
        <v/>
      </c>
      <c r="K25" s="52">
        <f>IF(ISBLANK(I23),VLOOKUP($AK$9,$AK$9:$AL$10,1,FALSE),"")</f>
        <v>0.75</v>
      </c>
      <c r="L25" s="46">
        <f>IF(ISBLANK(L23),VLOOKUP($AK$9,$AK$9:$AL$10,1,FALSE),"")</f>
        <v>0.75</v>
      </c>
      <c r="M25" s="43" t="str">
        <f>IF(ISBLANK(I23),(IFERROR(PRODUCT(VLOOKUP(K24,Rates!$B$3:$N$451,7,FALSE),K25,L25),"")),(IFERROR(PRODUCT(VLOOKUP(K24,Rates!$B$3:$N$451,7,FALSE),K25,L25),"")))</f>
        <v/>
      </c>
      <c r="N25" s="52">
        <f>IF(ISBLANK(L23),VLOOKUP($AK$9,$AK$9:$AL$10,1,FALSE),"")</f>
        <v>0.75</v>
      </c>
      <c r="O25" s="46">
        <f>IF(ISBLANK(O23),VLOOKUP($AK$9,$AK$9:$AL$10,1,FALSE),"")</f>
        <v>0.75</v>
      </c>
      <c r="P25" s="43" t="str">
        <f>IF(ISBLANK(L23),(IFERROR(PRODUCT(VLOOKUP(N24,Rates!$B$3:$N$451,7,FALSE),N25,O25),"")),(IFERROR(PRODUCT(VLOOKUP(N24,Rates!$B$3:$N$451,7,FALSE),N25,O25),"")))</f>
        <v/>
      </c>
      <c r="Q25" s="52"/>
      <c r="R25" s="46"/>
      <c r="S25" s="43"/>
      <c r="T25" s="52"/>
      <c r="U25" s="46"/>
      <c r="V25" s="44"/>
      <c r="W25" s="4"/>
      <c r="X25" s="4"/>
      <c r="Y25" s="1"/>
      <c r="Z25" s="1"/>
      <c r="AA25" s="1"/>
      <c r="AB25" s="1"/>
      <c r="AC25" s="1"/>
      <c r="AD25" s="1"/>
      <c r="AE25" s="1"/>
      <c r="AF25" s="1"/>
      <c r="AG25" s="1"/>
      <c r="AH25" s="1"/>
      <c r="AI25" s="1"/>
      <c r="AJ25" s="1"/>
    </row>
    <row r="26" spans="1:38" x14ac:dyDescent="0.2">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2">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2">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2">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55"/>
      <c r="Q31" s="155"/>
      <c r="R31" s="155"/>
      <c r="S31" s="155"/>
      <c r="T31" s="155"/>
      <c r="U31" s="155"/>
      <c r="V31" s="155"/>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46" t="s">
        <v>850</v>
      </c>
      <c r="Q32" s="146"/>
      <c r="R32" s="146"/>
      <c r="S32" s="146"/>
      <c r="T32" s="146"/>
      <c r="U32" s="146"/>
      <c r="V32" s="146"/>
      <c r="W32" s="146"/>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iyG9sDaUvbogbqexAvBZVnFWH817S5HJpvMd/em4U2WPRBGBD2r7jpwv5kzH3dvuyV8UYq/J76UN9u3tthBg0A==" saltValue="+nKe3wBLY7RZGuhCmvPZXg==" spinCount="100000" sheet="1" selectLockedCells="1"/>
  <protectedRanges>
    <protectedRange sqref="U7 C11 F11 I11 L11 O11 R11 U11 C15 F15 I15 L15 O15 R15 U15 C19 F19 I19 L19 O19 R19 U19 C23 F23 I23 O23 R23 U23 F7 L7 O7 R7 I7 L23" name="Range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Q24:S24"/>
    <mergeCell ref="T24:V24"/>
    <mergeCell ref="B24:D24"/>
    <mergeCell ref="E24:G24"/>
    <mergeCell ref="H24:J24"/>
    <mergeCell ref="K24:M24"/>
    <mergeCell ref="N24:P24"/>
    <mergeCell ref="P31:V3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F2024-F30E-427F-9B09-50AF732D87A9}">
  <dimension ref="A1:AL44"/>
  <sheetViews>
    <sheetView showGridLines="0" showRowColHeaders="0" zoomScaleNormal="100" workbookViewId="0">
      <pane xSplit="1" topLeftCell="B1" activePane="topRight" state="frozen"/>
      <selection activeCell="C11" sqref="C11"/>
      <selection pane="topRight" activeCell="C11" sqref="C11"/>
    </sheetView>
  </sheetViews>
  <sheetFormatPr baseColWidth="10" defaultColWidth="8.83203125" defaultRowHeight="15" x14ac:dyDescent="0.2"/>
  <cols>
    <col min="1" max="1" width="4.1640625" customWidth="1"/>
    <col min="2" max="22" width="7.6640625" customWidth="1"/>
  </cols>
  <sheetData>
    <row r="1" spans="1:37" ht="25" thickBot="1" x14ac:dyDescent="0.35">
      <c r="A1" s="156"/>
      <c r="B1" s="156"/>
      <c r="C1" s="156"/>
      <c r="D1" s="4"/>
      <c r="E1" s="4"/>
      <c r="F1" s="4"/>
      <c r="G1" s="4"/>
      <c r="H1" s="4"/>
      <c r="I1" s="4"/>
      <c r="J1" s="4"/>
      <c r="K1" s="4"/>
      <c r="L1" s="4"/>
      <c r="M1" s="4"/>
      <c r="N1" s="4"/>
      <c r="O1" s="4"/>
      <c r="P1" s="4"/>
      <c r="Q1" s="4"/>
      <c r="R1" s="4"/>
      <c r="S1" s="157" t="s">
        <v>285</v>
      </c>
      <c r="T1" s="157"/>
      <c r="U1" s="152">
        <f>SUM(P9,S9,V9,D13,G13,J13,M13,P13,S13,V13,V17,S17,P17,M17,J17,G17,D17,D17,D21,G21,J21,M21,P21,S21,V21,V2,D25,G25,J25,P25,M25,S25,V25)</f>
        <v>0</v>
      </c>
      <c r="V1" s="153"/>
      <c r="W1" s="154"/>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58" t="s">
        <v>290</v>
      </c>
      <c r="C4" s="159"/>
      <c r="D4" s="159"/>
      <c r="E4" s="159"/>
      <c r="F4" s="159"/>
      <c r="G4" s="159"/>
      <c r="H4" s="159"/>
      <c r="I4" s="159"/>
      <c r="J4" s="159"/>
      <c r="K4" s="159"/>
      <c r="L4" s="159"/>
      <c r="M4" s="159"/>
      <c r="N4" s="159"/>
      <c r="O4" s="159"/>
      <c r="P4" s="159"/>
      <c r="Q4" s="159"/>
      <c r="R4" s="159"/>
      <c r="S4" s="159"/>
      <c r="T4" s="159"/>
      <c r="U4" s="159"/>
      <c r="V4" s="160"/>
      <c r="W4" s="4"/>
      <c r="X4" s="3"/>
      <c r="Y4" s="3"/>
      <c r="Z4" s="3"/>
      <c r="AA4" s="3"/>
      <c r="AB4" s="1"/>
      <c r="AC4" s="1"/>
      <c r="AD4" s="1"/>
      <c r="AE4" s="1"/>
      <c r="AF4" s="1"/>
      <c r="AG4" s="1"/>
      <c r="AH4" s="1"/>
      <c r="AI4" s="1"/>
      <c r="AJ4" s="1"/>
    </row>
    <row r="5" spans="1:37" ht="16" thickBot="1" x14ac:dyDescent="0.25">
      <c r="A5" s="4"/>
      <c r="B5" s="161" t="s">
        <v>276</v>
      </c>
      <c r="C5" s="162"/>
      <c r="D5" s="163"/>
      <c r="E5" s="164" t="s">
        <v>277</v>
      </c>
      <c r="F5" s="162"/>
      <c r="G5" s="163"/>
      <c r="H5" s="164" t="s">
        <v>278</v>
      </c>
      <c r="I5" s="162"/>
      <c r="J5" s="163"/>
      <c r="K5" s="164" t="s">
        <v>279</v>
      </c>
      <c r="L5" s="162"/>
      <c r="M5" s="163"/>
      <c r="N5" s="164" t="s">
        <v>280</v>
      </c>
      <c r="O5" s="162"/>
      <c r="P5" s="163"/>
      <c r="Q5" s="164" t="s">
        <v>281</v>
      </c>
      <c r="R5" s="162"/>
      <c r="S5" s="163"/>
      <c r="T5" s="164" t="s">
        <v>282</v>
      </c>
      <c r="U5" s="162"/>
      <c r="V5" s="165"/>
      <c r="W5" s="4"/>
      <c r="X5" s="3"/>
      <c r="Y5" s="3"/>
      <c r="Z5" s="3"/>
      <c r="AA5" s="3"/>
      <c r="AB5" s="1"/>
      <c r="AC5" s="1"/>
      <c r="AD5" s="1"/>
      <c r="AE5" s="1"/>
      <c r="AF5" s="1"/>
      <c r="AG5" s="1"/>
      <c r="AH5" s="1"/>
      <c r="AI5" s="1"/>
      <c r="AJ5" s="1"/>
    </row>
    <row r="6" spans="1:37" ht="16" thickBot="1" x14ac:dyDescent="0.25">
      <c r="A6" s="4"/>
      <c r="B6" s="5"/>
      <c r="C6" s="10"/>
      <c r="D6" s="10"/>
      <c r="E6" s="7"/>
      <c r="F6" s="6"/>
      <c r="G6" s="8"/>
      <c r="H6" s="9"/>
      <c r="I6" s="6"/>
      <c r="J6" s="6"/>
      <c r="K6" s="7"/>
      <c r="L6" s="6"/>
      <c r="M6" s="8"/>
      <c r="N6" s="7">
        <v>44378</v>
      </c>
      <c r="O6" s="6"/>
      <c r="P6" s="8"/>
      <c r="Q6" s="7">
        <f>N6+1</f>
        <v>44379</v>
      </c>
      <c r="R6" s="6"/>
      <c r="S6" s="8"/>
      <c r="T6" s="9">
        <f>Q6+1</f>
        <v>44380</v>
      </c>
      <c r="U6" s="10"/>
      <c r="V6" s="11"/>
      <c r="W6" s="4"/>
      <c r="X6" s="3"/>
      <c r="Y6" s="3"/>
      <c r="Z6" s="3"/>
      <c r="AA6" s="3"/>
      <c r="AB6" s="1"/>
      <c r="AC6" s="1"/>
      <c r="AD6" s="1"/>
      <c r="AE6" s="1"/>
      <c r="AF6" s="1"/>
      <c r="AG6" s="1"/>
      <c r="AH6" s="1"/>
      <c r="AI6" s="1"/>
      <c r="AJ6" s="1"/>
    </row>
    <row r="7" spans="1:37" ht="17" thickTop="1" thickBot="1" x14ac:dyDescent="0.25">
      <c r="A7" s="4"/>
      <c r="B7" s="12"/>
      <c r="C7" s="104"/>
      <c r="D7" s="96"/>
      <c r="E7" s="14"/>
      <c r="F7" s="29"/>
      <c r="G7" s="15"/>
      <c r="H7" s="13"/>
      <c r="I7" s="29"/>
      <c r="J7" s="13"/>
      <c r="K7" s="14"/>
      <c r="L7" s="29"/>
      <c r="M7" s="15"/>
      <c r="N7" s="14"/>
      <c r="O7" s="27"/>
      <c r="P7" s="15"/>
      <c r="Q7" s="14"/>
      <c r="R7" s="27"/>
      <c r="S7" s="15"/>
      <c r="T7" s="13"/>
      <c r="U7" s="90"/>
      <c r="V7" s="16"/>
      <c r="W7" s="4"/>
      <c r="X7" s="3"/>
      <c r="Y7" s="3"/>
      <c r="Z7" s="3"/>
      <c r="AA7" s="3"/>
      <c r="AB7" s="1"/>
      <c r="AC7" s="1"/>
      <c r="AD7" s="1"/>
      <c r="AE7" s="1"/>
      <c r="AF7" s="1"/>
      <c r="AG7" s="1"/>
      <c r="AH7" s="1"/>
      <c r="AI7" s="1"/>
      <c r="AJ7" s="1"/>
    </row>
    <row r="8" spans="1:37" ht="16" thickTop="1" x14ac:dyDescent="0.2">
      <c r="A8" s="4"/>
      <c r="B8" s="150"/>
      <c r="C8" s="148"/>
      <c r="D8" s="148"/>
      <c r="E8" s="147"/>
      <c r="F8" s="148"/>
      <c r="G8" s="151"/>
      <c r="H8" s="147"/>
      <c r="I8" s="148"/>
      <c r="J8" s="151"/>
      <c r="K8" s="147"/>
      <c r="L8" s="148"/>
      <c r="M8" s="151"/>
      <c r="N8" s="147" t="str">
        <f>IF(ISBLANK(O7),(IFERROR(VLOOKUP(JUN!L23,Rates!$A$3:$N$451,2,FALSE),"")),(IFERROR(VLOOKUP(O7,Rates!$A$3:$N$451,2,FALSE),"")))</f>
        <v/>
      </c>
      <c r="O8" s="148"/>
      <c r="P8" s="151"/>
      <c r="Q8" s="147" t="str">
        <f>IF(ISBLANK(R7),(IFERROR(VLOOKUP(O7,Rates!$A$3:$N$451,2,FALSE),"")),(IFERROR(VLOOKUP(R7,Rates!$A$3:$N$451,2,FALSE),"")))</f>
        <v/>
      </c>
      <c r="R8" s="148"/>
      <c r="S8" s="151"/>
      <c r="T8" s="147" t="str">
        <f>IF(ISBLANK(U7),(IFERROR(VLOOKUP(R7,Rates!$A$3:$N$451,2,FALSE),"")),(IFERROR(VLOOKUP(U7,Rates!$A$3:$N$451,2,FALSE),"")))</f>
        <v/>
      </c>
      <c r="U8" s="148"/>
      <c r="V8" s="149"/>
      <c r="W8" s="4"/>
      <c r="X8" s="3"/>
      <c r="Y8" s="3"/>
      <c r="Z8" s="3"/>
      <c r="AA8" s="3"/>
      <c r="AB8" s="1"/>
      <c r="AC8" s="1"/>
      <c r="AD8" s="1"/>
      <c r="AE8" s="1"/>
      <c r="AF8" s="1"/>
      <c r="AG8" s="1"/>
      <c r="AH8" s="1"/>
      <c r="AI8" s="1"/>
      <c r="AJ8" s="1"/>
    </row>
    <row r="9" spans="1:37" x14ac:dyDescent="0.2">
      <c r="A9" s="4"/>
      <c r="B9" s="47"/>
      <c r="C9" s="48"/>
      <c r="D9" s="36"/>
      <c r="E9" s="49"/>
      <c r="F9" s="48"/>
      <c r="G9" s="39"/>
      <c r="H9" s="49"/>
      <c r="I9" s="48"/>
      <c r="J9" s="39"/>
      <c r="K9" s="49"/>
      <c r="L9" s="48"/>
      <c r="M9" s="39"/>
      <c r="N9" s="49">
        <f>IF(ISBLANK(JUN!L23),VLOOKUP($AK$9,$AK$9:$AL$10,1,FALSE),"")</f>
        <v>0.75</v>
      </c>
      <c r="O9" s="48">
        <f>IF(ISBLANK(O7),VLOOKUP($AK$9,$AK$9:$AL$10,1,FALSE),"")</f>
        <v>0.75</v>
      </c>
      <c r="P9" s="39" t="str">
        <f>IF(ISBLANK(L7),(IFERROR(PRODUCT(VLOOKUP(N8,Rates!$B$3:$N$451,8,FALSE),N9,O9),"")),(IFERROR(PRODUCT(VLOOKUP(N8,Rates!$B$3:$N$451,8,FALSE),N9,O9),"")))</f>
        <v/>
      </c>
      <c r="Q9" s="49">
        <f>IF(ISBLANK(O7),VLOOKUP($AK$9,$AK$9:$AL$10,1,FALSE),"")</f>
        <v>0.75</v>
      </c>
      <c r="R9" s="48">
        <f>IF(ISBLANK(R7),VLOOKUP($AK$9,$AK$9:$AL$10,1,FALSE),"")</f>
        <v>0.75</v>
      </c>
      <c r="S9" s="39" t="str">
        <f>IF(ISBLANK(O7),(IFERROR(PRODUCT(VLOOKUP(Q8,Rates!$B$3:$N$451,8,FALSE),Q9,R9),"")),(IFERROR(PRODUCT(VLOOKUP(Q8,Rates!$B$3:$N$451,8,FALSE),Q9,R9),"")))</f>
        <v/>
      </c>
      <c r="T9" s="49">
        <f>IF(ISBLANK(R7),VLOOKUP($AK$9,$AK$9:$AL$10,1,FALSE),"")</f>
        <v>0.75</v>
      </c>
      <c r="U9" s="48">
        <f>IF(ISBLANK(U7),VLOOKUP($AK$9,$AK$9:$AL$10,1,FALSE),"")</f>
        <v>0.75</v>
      </c>
      <c r="V9" s="41" t="str">
        <f>IF(ISBLANK(R7),(IFERROR(PRODUCT(VLOOKUP(T8,Rates!$B$3:$N$451,8,FALSE),T9,U9),"")),(IFERROR(PRODUCT(VLOOKUP(T8,Rates!$B$3:$N$451,8,FALSE),T9,U9),"")))</f>
        <v/>
      </c>
      <c r="W9" s="4"/>
      <c r="X9" s="3"/>
      <c r="Y9" s="3"/>
      <c r="Z9" s="3"/>
      <c r="AA9" s="3"/>
      <c r="AB9" s="1"/>
      <c r="AC9" s="1"/>
      <c r="AD9" s="1"/>
      <c r="AE9" s="1"/>
      <c r="AF9" s="1"/>
      <c r="AG9" s="1"/>
      <c r="AH9" s="1"/>
      <c r="AI9" s="1"/>
      <c r="AJ9" s="1"/>
      <c r="AK9">
        <v>0.75</v>
      </c>
    </row>
    <row r="10" spans="1:37" ht="16" thickBot="1" x14ac:dyDescent="0.25">
      <c r="A10" s="4"/>
      <c r="B10" s="17">
        <f>T6+1</f>
        <v>44381</v>
      </c>
      <c r="C10" s="18"/>
      <c r="D10" s="18"/>
      <c r="E10" s="19">
        <f>B10+1</f>
        <v>44382</v>
      </c>
      <c r="F10" s="18"/>
      <c r="G10" s="20"/>
      <c r="H10" s="21">
        <f>E10+1</f>
        <v>44383</v>
      </c>
      <c r="I10" s="18"/>
      <c r="J10" s="18"/>
      <c r="K10" s="19">
        <f>H10+1</f>
        <v>44384</v>
      </c>
      <c r="L10" s="18"/>
      <c r="M10" s="20"/>
      <c r="N10" s="21">
        <f>K10+1</f>
        <v>44385</v>
      </c>
      <c r="O10" s="18"/>
      <c r="P10" s="18"/>
      <c r="Q10" s="19">
        <f>N10+1</f>
        <v>44386</v>
      </c>
      <c r="R10" s="18"/>
      <c r="S10" s="20"/>
      <c r="T10" s="21">
        <f>Q10+1</f>
        <v>44387</v>
      </c>
      <c r="U10" s="22"/>
      <c r="V10" s="23"/>
      <c r="W10" s="4"/>
      <c r="X10" s="3"/>
      <c r="Y10" s="3"/>
      <c r="Z10" s="3"/>
      <c r="AA10" s="3"/>
      <c r="AB10" s="1"/>
      <c r="AC10" s="1"/>
      <c r="AD10" s="1"/>
      <c r="AE10" s="1"/>
      <c r="AF10" s="1"/>
      <c r="AG10" s="1"/>
      <c r="AH10" s="1"/>
      <c r="AI10" s="1"/>
      <c r="AJ10" s="1"/>
    </row>
    <row r="11" spans="1:37" ht="17" thickTop="1" thickBot="1" x14ac:dyDescent="0.25">
      <c r="A11" s="4"/>
      <c r="B11" s="12"/>
      <c r="C11" s="27"/>
      <c r="D11" s="13"/>
      <c r="E11" s="14"/>
      <c r="F11" s="27"/>
      <c r="G11" s="15"/>
      <c r="H11" s="13"/>
      <c r="I11" s="27"/>
      <c r="J11" s="13"/>
      <c r="K11" s="14"/>
      <c r="L11" s="27"/>
      <c r="M11" s="15"/>
      <c r="N11" s="13"/>
      <c r="O11" s="27"/>
      <c r="P11" s="13"/>
      <c r="Q11" s="14"/>
      <c r="R11" s="27"/>
      <c r="S11" s="15"/>
      <c r="T11" s="13"/>
      <c r="U11" s="90"/>
      <c r="V11" s="16"/>
      <c r="W11" s="4"/>
      <c r="X11" s="3"/>
      <c r="Y11" s="3"/>
      <c r="Z11" s="3"/>
      <c r="AA11" s="3"/>
      <c r="AB11" s="1"/>
      <c r="AC11" s="1"/>
      <c r="AD11" s="1"/>
      <c r="AE11" s="1"/>
      <c r="AF11" s="1"/>
      <c r="AG11" s="1"/>
      <c r="AH11" s="1"/>
      <c r="AI11" s="1"/>
      <c r="AJ11" s="1"/>
    </row>
    <row r="12" spans="1:37" ht="16" thickTop="1" x14ac:dyDescent="0.2">
      <c r="A12" s="4"/>
      <c r="B12" s="150" t="str">
        <f>IF(ISBLANK(C11),(IFERROR(VLOOKUP(U7,Rates!$A$3:$N$451,2,FALSE),"")),(IFERROR(VLOOKUP(C11,Rates!$A$3:$N$451,2,FALSE),"")))</f>
        <v/>
      </c>
      <c r="C12" s="148"/>
      <c r="D12" s="148"/>
      <c r="E12" s="147" t="str">
        <f>IF(ISBLANK(F11),(IFERROR(VLOOKUP(C11,Rates!$A$3:$N$451,2,FALSE),"")),(IFERROR(VLOOKUP(F11,Rates!$A$3:$N$451,2,FALSE),"")))</f>
        <v/>
      </c>
      <c r="F12" s="148"/>
      <c r="G12" s="151"/>
      <c r="H12" s="147" t="str">
        <f>IF(ISBLANK(I11),(IFERROR(VLOOKUP(F11,Rates!$A$3:$N$451,2,FALSE),"")),(IFERROR(VLOOKUP(I11,Rates!$A$3:$N$451,2,FALSE),"")))</f>
        <v/>
      </c>
      <c r="I12" s="148"/>
      <c r="J12" s="151"/>
      <c r="K12" s="147" t="str">
        <f>IF(ISBLANK(L11),(IFERROR(VLOOKUP(I11,Rates!$A$3:$N$451,2,FALSE),"")),(IFERROR(VLOOKUP(L11,Rates!$A$3:$N$451,2,FALSE),"")))</f>
        <v/>
      </c>
      <c r="L12" s="148"/>
      <c r="M12" s="151"/>
      <c r="N12" s="147" t="str">
        <f>IF(ISBLANK(O11),(IFERROR(VLOOKUP(L11,Rates!$A$3:$N$451,2,FALSE),"")),(IFERROR(VLOOKUP(O11,Rates!$A$3:$N$451,2,FALSE),"")))</f>
        <v/>
      </c>
      <c r="O12" s="148"/>
      <c r="P12" s="151"/>
      <c r="Q12" s="147" t="str">
        <f>IF(ISBLANK(R11),(IFERROR(VLOOKUP(O11,Rates!$A$3:$N$451,2,FALSE),"")),(IFERROR(VLOOKUP(R11,Rates!$A$3:$N$451,2,FALSE),"")))</f>
        <v/>
      </c>
      <c r="R12" s="148"/>
      <c r="S12" s="151"/>
      <c r="T12" s="147" t="str">
        <f>IF(ISBLANK(U11),(IFERROR(VLOOKUP(R11,Rates!$A$3:$N$451,2,FALSE),"")),(IFERROR(VLOOKUP(U11,Rates!$A$3:$N$451,2,FALSE),"")))</f>
        <v/>
      </c>
      <c r="U12" s="148"/>
      <c r="V12" s="149"/>
      <c r="W12" s="4"/>
      <c r="X12" s="3"/>
      <c r="Y12" s="3"/>
      <c r="Z12" s="3"/>
      <c r="AA12" s="3"/>
      <c r="AB12" s="1"/>
      <c r="AC12" s="1"/>
      <c r="AD12" s="1"/>
      <c r="AE12" s="1"/>
      <c r="AF12" s="1"/>
      <c r="AG12" s="1"/>
      <c r="AH12" s="1"/>
      <c r="AI12" s="1"/>
      <c r="AJ12" s="1"/>
    </row>
    <row r="13" spans="1:37" x14ac:dyDescent="0.2">
      <c r="A13" s="4"/>
      <c r="B13" s="47">
        <f>IF(ISBLANK(U7),VLOOKUP($AK$9,$AK$9:$AL$10,1,FALSE),"")</f>
        <v>0.75</v>
      </c>
      <c r="C13" s="48">
        <f>IF(ISBLANK(C11),VLOOKUP($AK$9,$AK$9:$AL$10,1,FALSE),"")</f>
        <v>0.75</v>
      </c>
      <c r="D13" s="36" t="str">
        <f>IF(ISBLANK(U7),(IFERROR(PRODUCT(VLOOKUP(B12,Rates!$B$3:$N$451,8,FALSE),B13,C13),"")),(IFERROR(PRODUCT(VLOOKUP(B12,Rates!$B$3:$N$451,8,FALSE),B13,C13),"")))</f>
        <v/>
      </c>
      <c r="E13" s="49">
        <f>IF(ISBLANK(C11),VLOOKUP($AK$9,$AK$9:$AL$10,1,FALSE),"")</f>
        <v>0.75</v>
      </c>
      <c r="F13" s="48">
        <f>IF(ISBLANK(F11),VLOOKUP($AK$9,$AK$9:$AL$10,1,FALSE),"")</f>
        <v>0.75</v>
      </c>
      <c r="G13" s="39" t="str">
        <f>IF(ISBLANK(C11),(IFERROR(PRODUCT(VLOOKUP(E12,Rates!$B$3:$N$451,8,FALSE),E13,F13),"")),(IFERROR(PRODUCT(VLOOKUP(E12,Rates!$B$3:$N$451,8,FALSE),E13,F13),"")))</f>
        <v/>
      </c>
      <c r="H13" s="49">
        <f>IF(ISBLANK(F11),VLOOKUP($AK$9,$AK$9:$AL$10,1,FALSE),"")</f>
        <v>0.75</v>
      </c>
      <c r="I13" s="48">
        <f>IF(ISBLANK(I11),VLOOKUP($AK$9,$AK$9:$AL$10,1,FALSE),"")</f>
        <v>0.75</v>
      </c>
      <c r="J13" s="39" t="str">
        <f>IF(ISBLANK(F11),(IFERROR(PRODUCT(VLOOKUP(H12,Rates!$B$3:$N$451,8,FALSE),H13,I13),"")),(IFERROR(PRODUCT(VLOOKUP(H12,Rates!$B$3:$N$451,8,FALSE),H13,I13),"")))</f>
        <v/>
      </c>
      <c r="K13" s="49">
        <f>IF(ISBLANK(I11),VLOOKUP($AK$9,$AK$9:$AL$10,1,FALSE),"")</f>
        <v>0.75</v>
      </c>
      <c r="L13" s="48">
        <f>IF(ISBLANK(L11),VLOOKUP($AK$9,$AK$9:$AL$10,1,FALSE),"")</f>
        <v>0.75</v>
      </c>
      <c r="M13" s="39" t="str">
        <f>IF(ISBLANK(I11),(IFERROR(PRODUCT(VLOOKUP(K12,Rates!$B$3:$N$451,8,FALSE),K13,L13),"")),(IFERROR(PRODUCT(VLOOKUP(K12,Rates!$B$3:$N$451,8,FALSE),K13,L13),"")))</f>
        <v/>
      </c>
      <c r="N13" s="49">
        <f>IF(ISBLANK(L11),VLOOKUP($AK$9,$AK$9:$AL$10,1,FALSE),"")</f>
        <v>0.75</v>
      </c>
      <c r="O13" s="48">
        <f>IF(ISBLANK(O11),VLOOKUP($AK$9,$AK$9:$AL$10,1,FALSE),"")</f>
        <v>0.75</v>
      </c>
      <c r="P13" s="39" t="str">
        <f>IF(ISBLANK(L11),(IFERROR(PRODUCT(VLOOKUP(N12,Rates!$B$3:$N$451,8,FALSE),N13,O13),"")),(IFERROR(PRODUCT(VLOOKUP(N12,Rates!$B$3:$N$451,8,FALSE),N13,O13),"")))</f>
        <v/>
      </c>
      <c r="Q13" s="49">
        <f>IF(ISBLANK(O11),VLOOKUP($AK$9,$AK$9:$AL$10,1,FALSE),"")</f>
        <v>0.75</v>
      </c>
      <c r="R13" s="48">
        <f>IF(ISBLANK(R11),VLOOKUP($AK$9,$AK$9:$AL$10,1,FALSE),"")</f>
        <v>0.75</v>
      </c>
      <c r="S13" s="39" t="str">
        <f>IF(ISBLANK(O11),(IFERROR(PRODUCT(VLOOKUP(Q12,Rates!$B$3:$N$451,8,FALSE),Q13,R13),"")),(IFERROR(PRODUCT(VLOOKUP(Q12,Rates!$B$3:$N$451,8,FALSE),Q13,R13),"")))</f>
        <v/>
      </c>
      <c r="T13" s="49">
        <f>IF(ISBLANK(R11),VLOOKUP($AK$9,$AK$9:$AL$10,1,FALSE),"")</f>
        <v>0.75</v>
      </c>
      <c r="U13" s="48">
        <f>IF(ISBLANK(U11),VLOOKUP($AK$9,$AK$9:$AL$10,1,FALSE),"")</f>
        <v>0.75</v>
      </c>
      <c r="V13" s="41" t="str">
        <f>IF(ISBLANK(R11),(IFERROR(PRODUCT(VLOOKUP(T12,Rates!$B$3:$N$451,8,FALSE),T13,U13),"")),(IFERROR(PRODUCT(VLOOKUP(T12,Rates!$B$3:$N$451,8,FALSE),T13,U13),"")))</f>
        <v/>
      </c>
      <c r="W13" s="4"/>
      <c r="X13" s="3"/>
      <c r="Y13" s="3"/>
      <c r="Z13" s="3"/>
      <c r="AA13" s="3"/>
      <c r="AB13" s="1"/>
      <c r="AC13" s="1"/>
      <c r="AD13" s="1"/>
      <c r="AE13" s="1"/>
      <c r="AF13" s="1"/>
      <c r="AG13" s="1"/>
      <c r="AH13" s="1"/>
      <c r="AI13" s="1"/>
      <c r="AJ13" s="1"/>
    </row>
    <row r="14" spans="1:37" ht="16" thickBot="1" x14ac:dyDescent="0.25">
      <c r="A14" s="4"/>
      <c r="B14" s="17">
        <f>T10+1</f>
        <v>44388</v>
      </c>
      <c r="C14" s="18"/>
      <c r="D14" s="18"/>
      <c r="E14" s="19">
        <f>B14+1</f>
        <v>44389</v>
      </c>
      <c r="F14" s="18"/>
      <c r="G14" s="20"/>
      <c r="H14" s="21">
        <f>E14+1</f>
        <v>44390</v>
      </c>
      <c r="I14" s="18"/>
      <c r="J14" s="18"/>
      <c r="K14" s="19">
        <f>H14+1</f>
        <v>44391</v>
      </c>
      <c r="L14" s="18"/>
      <c r="M14" s="20"/>
      <c r="N14" s="21">
        <f>K14+1</f>
        <v>44392</v>
      </c>
      <c r="O14" s="18"/>
      <c r="P14" s="18"/>
      <c r="Q14" s="19">
        <f>N14+1</f>
        <v>44393</v>
      </c>
      <c r="R14" s="18"/>
      <c r="S14" s="20"/>
      <c r="T14" s="21">
        <f>Q14+1</f>
        <v>44394</v>
      </c>
      <c r="U14" s="22"/>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c r="G15" s="15"/>
      <c r="H15" s="13"/>
      <c r="I15" s="27"/>
      <c r="J15" s="13"/>
      <c r="K15" s="14"/>
      <c r="L15" s="27"/>
      <c r="M15" s="15"/>
      <c r="N15" s="13"/>
      <c r="O15" s="27"/>
      <c r="P15" s="13"/>
      <c r="Q15" s="14"/>
      <c r="R15" s="27"/>
      <c r="S15" s="15"/>
      <c r="T15" s="13"/>
      <c r="U15" s="90"/>
      <c r="V15" s="16"/>
      <c r="W15" s="4"/>
      <c r="X15" s="4"/>
      <c r="Y15" s="1"/>
      <c r="Z15" s="1"/>
      <c r="AA15" s="1"/>
      <c r="AB15" s="1"/>
      <c r="AC15" s="1"/>
      <c r="AD15" s="1"/>
      <c r="AE15" s="1"/>
      <c r="AF15" s="1"/>
      <c r="AG15" s="1"/>
      <c r="AH15" s="1"/>
      <c r="AI15" s="1"/>
      <c r="AJ15" s="1"/>
    </row>
    <row r="16" spans="1:37" ht="16" thickTop="1" x14ac:dyDescent="0.2">
      <c r="A16" s="4"/>
      <c r="B16" s="150" t="str">
        <f>IF(ISBLANK(C15),(IFERROR(VLOOKUP(U11,Rates!$A$3:$N$451,2,FALSE),"")),(IFERROR(VLOOKUP(C15,Rates!$A$3:$N$451,2,FALSE),"")))</f>
        <v/>
      </c>
      <c r="C16" s="148"/>
      <c r="D16" s="148"/>
      <c r="E16" s="147" t="str">
        <f>IF(ISBLANK(F15),(IFERROR(VLOOKUP(C15,Rates!$A$3:$N$451,2,FALSE),"")),(IFERROR(VLOOKUP(F15,Rates!$A$3:$N$451,2,FALSE),"")))</f>
        <v/>
      </c>
      <c r="F16" s="148"/>
      <c r="G16" s="151"/>
      <c r="H16" s="147" t="str">
        <f>IF(ISBLANK(I15),(IFERROR(VLOOKUP(F15,Rates!$A$3:$N$451,2,FALSE),"")),(IFERROR(VLOOKUP(I15,Rates!$A$3:$N$451,2,FALSE),"")))</f>
        <v/>
      </c>
      <c r="I16" s="148"/>
      <c r="J16" s="151"/>
      <c r="K16" s="147" t="str">
        <f>IF(ISBLANK(L15),(IFERROR(VLOOKUP(I15,Rates!$A$3:$N$451,2,FALSE),"")),(IFERROR(VLOOKUP(L15,Rates!$A$3:$N$451,2,FALSE),"")))</f>
        <v/>
      </c>
      <c r="L16" s="148"/>
      <c r="M16" s="151"/>
      <c r="N16" s="147" t="str">
        <f>IF(ISBLANK(O15),(IFERROR(VLOOKUP(L15,Rates!$A$3:$N$451,2,FALSE),"")),(IFERROR(VLOOKUP(O15,Rates!$A$3:$N$451,2,FALSE),"")))</f>
        <v/>
      </c>
      <c r="O16" s="148"/>
      <c r="P16" s="151"/>
      <c r="Q16" s="147" t="str">
        <f>IF(ISBLANK(R15),(IFERROR(VLOOKUP(O15,Rates!$A$3:$N$451,2,FALSE),"")),(IFERROR(VLOOKUP(R15,Rates!$A$3:$N$451,2,FALSE),"")))</f>
        <v/>
      </c>
      <c r="R16" s="148"/>
      <c r="S16" s="151"/>
      <c r="T16" s="147" t="str">
        <f>IF(ISBLANK(U15),(IFERROR(VLOOKUP(R15,Rates!$A$3:$N$451,2,FALSE),"")),(IFERROR(VLOOKUP(U15,Rates!$A$3:$N$451,2,FALSE),"")))</f>
        <v/>
      </c>
      <c r="U16" s="148"/>
      <c r="V16" s="149"/>
      <c r="W16" s="4"/>
      <c r="X16" s="4"/>
      <c r="Y16" s="1"/>
      <c r="Z16" s="1"/>
      <c r="AA16" s="1"/>
      <c r="AB16" s="1"/>
      <c r="AC16" s="1"/>
      <c r="AD16" s="1"/>
      <c r="AE16" s="1"/>
      <c r="AF16" s="1"/>
      <c r="AG16" s="1"/>
      <c r="AH16" s="1"/>
      <c r="AI16" s="1"/>
      <c r="AJ16" s="1"/>
    </row>
    <row r="17" spans="1:38" x14ac:dyDescent="0.2">
      <c r="A17" s="4"/>
      <c r="B17" s="47">
        <f>IF(ISBLANK(U11),VLOOKUP($AK$9,$AK$9:$AL$10,1,FALSE),"")</f>
        <v>0.75</v>
      </c>
      <c r="C17" s="48">
        <f>IF(ISBLANK(C15),VLOOKUP($AK$9,$AK$9:$AL$10,1,FALSE),"")</f>
        <v>0.75</v>
      </c>
      <c r="D17" s="36" t="str">
        <f>IF(ISBLANK(U11),(IFERROR(PRODUCT(VLOOKUP(B16,Rates!$B$3:$N$451,8,FALSE),B17,C17),"")),(IFERROR(PRODUCT(VLOOKUP(B16,Rates!$B$3:$N$451,8,FALSE),B17,C17),"")))</f>
        <v/>
      </c>
      <c r="E17" s="49">
        <f>IF(ISBLANK(C15),VLOOKUP($AK$9,$AK$9:$AL$10,1,FALSE),"")</f>
        <v>0.75</v>
      </c>
      <c r="F17" s="48">
        <f>IF(ISBLANK(F15),VLOOKUP($AK$9,$AK$9:$AL$10,1,FALSE),"")</f>
        <v>0.75</v>
      </c>
      <c r="G17" s="39" t="str">
        <f>IF(ISBLANK(C15),(IFERROR(PRODUCT(VLOOKUP(E16,Rates!$B$3:$N$451,8,FALSE),E17,F17),"")),(IFERROR(PRODUCT(VLOOKUP(E16,Rates!$B$3:$N$451,8,FALSE),E17,F17),"")))</f>
        <v/>
      </c>
      <c r="H17" s="49">
        <f>IF(ISBLANK(F15),VLOOKUP($AK$9,$AK$9:$AL$10,1,FALSE),"")</f>
        <v>0.75</v>
      </c>
      <c r="I17" s="48">
        <f>IF(ISBLANK(I15),VLOOKUP($AK$9,$AK$9:$AL$10,1,FALSE),"")</f>
        <v>0.75</v>
      </c>
      <c r="J17" s="39" t="str">
        <f>IF(ISBLANK(F15),(IFERROR(PRODUCT(VLOOKUP(H16,Rates!$B$3:$N$451,8,FALSE),H17,I17),"")),(IFERROR(PRODUCT(VLOOKUP(H16,Rates!$B$3:$N$451,8,FALSE),H17,I17),"")))</f>
        <v/>
      </c>
      <c r="K17" s="49">
        <f>IF(ISBLANK(I15),VLOOKUP($AK$9,$AK$9:$AL$10,1,FALSE),"")</f>
        <v>0.75</v>
      </c>
      <c r="L17" s="48">
        <f>IF(ISBLANK(L15),VLOOKUP($AK$9,$AK$9:$AL$10,1,FALSE),"")</f>
        <v>0.75</v>
      </c>
      <c r="M17" s="39" t="str">
        <f>IF(ISBLANK(I15),(IFERROR(PRODUCT(VLOOKUP(K16,Rates!$B$3:$N$451,8,FALSE),K17,L17),"")),(IFERROR(PRODUCT(VLOOKUP(K16,Rates!$B$3:$N$451,8,FALSE),K17,L17),"")))</f>
        <v/>
      </c>
      <c r="N17" s="49">
        <f>IF(ISBLANK(L15),VLOOKUP($AK$9,$AK$9:$AL$10,1,FALSE),"")</f>
        <v>0.75</v>
      </c>
      <c r="O17" s="48">
        <f>IF(ISBLANK(O15),VLOOKUP($AK$9,$AK$9:$AL$10,1,FALSE),"")</f>
        <v>0.75</v>
      </c>
      <c r="P17" s="39" t="str">
        <f>IF(ISBLANK(L15),(IFERROR(PRODUCT(VLOOKUP(N16,Rates!$B$3:$N$451,8,FALSE),N17,O17),"")),(IFERROR(PRODUCT(VLOOKUP(N16,Rates!$B$3:$N$451,8,FALSE),N17,O17),"")))</f>
        <v/>
      </c>
      <c r="Q17" s="49">
        <f>IF(ISBLANK(O15),VLOOKUP($AK$9,$AK$9:$AL$10,1,FALSE),"")</f>
        <v>0.75</v>
      </c>
      <c r="R17" s="48">
        <f>IF(ISBLANK(R15),VLOOKUP($AK$9,$AK$9:$AL$10,1,FALSE),"")</f>
        <v>0.75</v>
      </c>
      <c r="S17" s="39" t="str">
        <f>IF(ISBLANK(O15),(IFERROR(PRODUCT(VLOOKUP(Q16,Rates!$B$3:$N$451,8,FALSE),Q17,R17),"")),(IFERROR(PRODUCT(VLOOKUP(Q16,Rates!$B$3:$N$451,8,FALSE),Q17,R17),"")))</f>
        <v/>
      </c>
      <c r="T17" s="49">
        <f>IF(ISBLANK(R15),VLOOKUP($AK$9,$AK$9:$AL$10,1,FALSE),"")</f>
        <v>0.75</v>
      </c>
      <c r="U17" s="48">
        <f>IF(ISBLANK(U15),VLOOKUP($AK$9,$AK$9:$AL$10,1,FALSE),"")</f>
        <v>0.75</v>
      </c>
      <c r="V17" s="41" t="str">
        <f>IF(ISBLANK(R15),(IFERROR(PRODUCT(VLOOKUP(T16,Rates!$B$3:$N$451,8,FALSE),T17,U17),"")),(IFERROR(PRODUCT(VLOOKUP(T16,Rates!$B$3:$N$451,8,FALSE),T17,U17),"")))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44395</v>
      </c>
      <c r="C18" s="18"/>
      <c r="D18" s="18"/>
      <c r="E18" s="19">
        <f>IF(B18&lt;&gt;"",IF(MONTH(B18)&lt;&gt;MONTH(B18+1),"",B18+1),"")</f>
        <v>44396</v>
      </c>
      <c r="F18" s="18"/>
      <c r="G18" s="20"/>
      <c r="H18" s="21">
        <f>IF(E18&lt;&gt;"",IF(MONTH(E18)&lt;&gt;MONTH(E18+1),"",E18+1),"")</f>
        <v>44397</v>
      </c>
      <c r="I18" s="18"/>
      <c r="J18" s="18"/>
      <c r="K18" s="19">
        <f>IF(H18&lt;&gt;"",IF(MONTH(H18)&lt;&gt;MONTH(H18+1),"",H18+1),"")</f>
        <v>44398</v>
      </c>
      <c r="L18" s="18"/>
      <c r="M18" s="20"/>
      <c r="N18" s="21">
        <f>IF(K18&lt;&gt;"",IF(MONTH(K18)&lt;&gt;MONTH(K18+1),"",K18+1),"")</f>
        <v>44399</v>
      </c>
      <c r="O18" s="18"/>
      <c r="P18" s="18"/>
      <c r="Q18" s="19">
        <f>IF(N18&lt;&gt;"",IF(MONTH(N18)&lt;&gt;MONTH(N18+1),"",N18+1),"")</f>
        <v>44400</v>
      </c>
      <c r="R18" s="18"/>
      <c r="S18" s="20"/>
      <c r="T18" s="21">
        <f>IF(Q18&lt;&gt;"",IF(MONTH(Q18)&lt;&gt;MONTH(Q18+1),"",Q18+1),"")</f>
        <v>44401</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5"/>
      <c r="H19" s="13"/>
      <c r="I19" s="27"/>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6" thickTop="1" x14ac:dyDescent="0.2">
      <c r="A20" s="4"/>
      <c r="B20" s="150" t="str">
        <f>IF(ISBLANK(C19),(IFERROR(VLOOKUP(U15,Rates!$A$3:$N$451,2,FALSE),"")),(IFERROR(VLOOKUP(C19,Rates!$A$3:$N$451,2,FALSE),"")))</f>
        <v/>
      </c>
      <c r="C20" s="148"/>
      <c r="D20" s="148"/>
      <c r="E20" s="147" t="str">
        <f>IF(ISBLANK(F19),(IFERROR(VLOOKUP(C19,Rates!$A$3:$N$451,2,FALSE),"")),(IFERROR(VLOOKUP(F19,Rates!$A$3:$N$451,2,FALSE),"")))</f>
        <v/>
      </c>
      <c r="F20" s="148"/>
      <c r="G20" s="151"/>
      <c r="H20" s="147" t="str">
        <f>IF(ISBLANK(I19),(IFERROR(VLOOKUP(F19,Rates!$A$3:$N$451,2,FALSE),"")),(IFERROR(VLOOKUP(I19,Rates!$A$3:$N$451,2,FALSE),"")))</f>
        <v/>
      </c>
      <c r="I20" s="148"/>
      <c r="J20" s="151"/>
      <c r="K20" s="147" t="str">
        <f>IF(ISBLANK(L19),(IFERROR(VLOOKUP(I19,Rates!$A$3:$N$451,2,FALSE),"")),(IFERROR(VLOOKUP(L19,Rates!$A$3:$N$451,2,FALSE),"")))</f>
        <v/>
      </c>
      <c r="L20" s="148"/>
      <c r="M20" s="151"/>
      <c r="N20" s="147" t="str">
        <f>IF(ISBLANK(O19),(IFERROR(VLOOKUP(L19,Rates!$A$3:$N$451,2,FALSE),"")),(IFERROR(VLOOKUP(O19,Rates!$A$3:$N$451,2,FALSE),"")))</f>
        <v/>
      </c>
      <c r="O20" s="148"/>
      <c r="P20" s="151"/>
      <c r="Q20" s="147" t="str">
        <f>IF(ISBLANK(R19),(IFERROR(VLOOKUP(O19,Rates!$A$3:$N$451,2,FALSE),"")),(IFERROR(VLOOKUP(R19,Rates!$A$3:$N$451,2,FALSE),"")))</f>
        <v/>
      </c>
      <c r="R20" s="148"/>
      <c r="S20" s="151"/>
      <c r="T20" s="147" t="str">
        <f>IF(ISBLANK(U19),(IFERROR(VLOOKUP(R19,Rates!$A$3:$N$451,2,FALSE),"")),(IFERROR(VLOOKUP(U19,Rates!$A$3:$N$451,2,FALSE),"")))</f>
        <v/>
      </c>
      <c r="U20" s="148"/>
      <c r="V20" s="149"/>
      <c r="W20" s="4"/>
      <c r="X20" s="4"/>
      <c r="Y20" s="1"/>
      <c r="Z20" s="1"/>
      <c r="AA20" s="1"/>
      <c r="AB20" s="1"/>
      <c r="AC20" s="1"/>
      <c r="AD20" s="1"/>
      <c r="AE20" s="1"/>
      <c r="AF20" s="1"/>
      <c r="AG20" s="1"/>
      <c r="AH20" s="1"/>
      <c r="AI20" s="1"/>
      <c r="AJ20" s="1"/>
    </row>
    <row r="21" spans="1:38" x14ac:dyDescent="0.2">
      <c r="A21" s="4"/>
      <c r="B21" s="47">
        <f>IF(ISBLANK(U15),VLOOKUP($AK$9,$AK$9:$AL$10,1,FALSE),"")</f>
        <v>0.75</v>
      </c>
      <c r="C21" s="48">
        <f>IF(ISBLANK(C19),VLOOKUP($AK$9,$AK$9:$AL$10,1,FALSE),"")</f>
        <v>0.75</v>
      </c>
      <c r="D21" s="36" t="str">
        <f>IF(ISBLANK(U15),(IFERROR(PRODUCT(VLOOKUP(B20,Rates!$B$3:$N$451,8,FALSE),B21,C21),"")),(IFERROR(PRODUCT(VLOOKUP(B20,Rates!$B$3:$N$451,8,FALSE),B21,C21),"")))</f>
        <v/>
      </c>
      <c r="E21" s="49">
        <f>IF(ISBLANK(C19),VLOOKUP($AK$9,$AK$9:$AL$10,1,FALSE),"")</f>
        <v>0.75</v>
      </c>
      <c r="F21" s="48">
        <f>IF(ISBLANK(F19),VLOOKUP($AK$9,$AK$9:$AL$10,1,FALSE),"")</f>
        <v>0.75</v>
      </c>
      <c r="G21" s="39" t="str">
        <f>IF(ISBLANK(C19),(IFERROR(PRODUCT(VLOOKUP(E20,Rates!$B$3:$N$451,8,FALSE),E21,F21),"")),(IFERROR(PRODUCT(VLOOKUP(E20,Rates!$B$3:$N$451,8,FALSE),E21,F21),"")))</f>
        <v/>
      </c>
      <c r="H21" s="49">
        <f>IF(ISBLANK(F19),VLOOKUP($AK$9,$AK$9:$AL$10,1,FALSE),"")</f>
        <v>0.75</v>
      </c>
      <c r="I21" s="48">
        <f>IF(ISBLANK(I19),VLOOKUP($AK$9,$AK$9:$AL$10,1,FALSE),"")</f>
        <v>0.75</v>
      </c>
      <c r="J21" s="39" t="str">
        <f>IF(ISBLANK(F19),(IFERROR(PRODUCT(VLOOKUP(H20,Rates!$B$3:$N$451,8,FALSE),H21,I21),"")),(IFERROR(PRODUCT(VLOOKUP(H20,Rates!$B$3:$N$451,8,FALSE),H21,I21),"")))</f>
        <v/>
      </c>
      <c r="K21" s="49">
        <f>IF(ISBLANK(I19),VLOOKUP($AK$9,$AK$9:$AL$10,1,FALSE),"")</f>
        <v>0.75</v>
      </c>
      <c r="L21" s="48">
        <f>IF(ISBLANK(L19),VLOOKUP($AK$9,$AK$9:$AL$10,1,FALSE),"")</f>
        <v>0.75</v>
      </c>
      <c r="M21" s="39" t="str">
        <f>IF(ISBLANK(I19),(IFERROR(PRODUCT(VLOOKUP(K20,Rates!$B$3:$N$451,8,FALSE),K21,L21),"")),(IFERROR(PRODUCT(VLOOKUP(K20,Rates!$B$3:$N$451,8,FALSE),K21,L21),"")))</f>
        <v/>
      </c>
      <c r="N21" s="49">
        <f>IF(ISBLANK(L19),VLOOKUP($AK$9,$AK$9:$AL$10,1,FALSE),"")</f>
        <v>0.75</v>
      </c>
      <c r="O21" s="48">
        <f>IF(ISBLANK(O19),VLOOKUP($AK$9,$AK$9:$AL$10,1,FALSE),"")</f>
        <v>0.75</v>
      </c>
      <c r="P21" s="39" t="str">
        <f>IF(ISBLANK(L19),(IFERROR(PRODUCT(VLOOKUP(N20,Rates!$B$3:$N$451,8,FALSE),N21,O21),"")),(IFERROR(PRODUCT(VLOOKUP(N20,Rates!$B$3:$N$451,8,FALSE),N21,O21),"")))</f>
        <v/>
      </c>
      <c r="Q21" s="49">
        <f>IF(ISBLANK(O19),VLOOKUP($AK$9,$AK$9:$AL$10,1,FALSE),"")</f>
        <v>0.75</v>
      </c>
      <c r="R21" s="48">
        <f>IF(ISBLANK(R19),VLOOKUP($AK$9,$AK$9:$AL$10,1,FALSE),"")</f>
        <v>0.75</v>
      </c>
      <c r="S21" s="39" t="str">
        <f>IF(ISBLANK(O19),(IFERROR(PRODUCT(VLOOKUP(Q20,Rates!$B$3:$N$451,8,FALSE),Q21,R21),"")),(IFERROR(PRODUCT(VLOOKUP(Q20,Rates!$B$3:$N$451,8,FALSE),Q21,R21),"")))</f>
        <v/>
      </c>
      <c r="T21" s="49">
        <f>IF(ISBLANK(R19),VLOOKUP($AK$9,$AK$9:$AL$10,1,FALSE),"")</f>
        <v>0.75</v>
      </c>
      <c r="U21" s="48">
        <f>IF(ISBLANK(U19),VLOOKUP($AK$9,$AK$9:$AL$10,1,FALSE),"")</f>
        <v>0.75</v>
      </c>
      <c r="V21" s="41" t="str">
        <f>IF(ISBLANK(R19),(IFERROR(PRODUCT(VLOOKUP(T20,Rates!$B$3:$N$451,8,FALSE),T21,U21),"")),(IFERROR(PRODUCT(VLOOKUP(T20,Rates!$B$3:$N$451,8,FALSE),T21,U21),"")))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44402</v>
      </c>
      <c r="C22" s="18"/>
      <c r="D22" s="18"/>
      <c r="E22" s="19">
        <f>IF(B22&lt;&gt;"",IF(MONTH(B22)&lt;&gt;MONTH(B22+1),"",B22+1),"")</f>
        <v>44403</v>
      </c>
      <c r="F22" s="18"/>
      <c r="G22" s="20"/>
      <c r="H22" s="21">
        <f>IF(E22&lt;&gt;"",IF(MONTH(E22)&lt;&gt;MONTH(E22+1),"",E22+1),"")</f>
        <v>44404</v>
      </c>
      <c r="I22" s="18"/>
      <c r="J22" s="18"/>
      <c r="K22" s="19">
        <f>IF(H22&lt;&gt;"",IF(MONTH(H22)&lt;&gt;MONTH(H22+1),"",H22+1),"")</f>
        <v>44405</v>
      </c>
      <c r="L22" s="18"/>
      <c r="M22" s="20"/>
      <c r="N22" s="21">
        <f>IF(K22&lt;&gt;"",IF(MONTH(K22)&lt;&gt;MONTH(K22+1),"",K22+1),"")</f>
        <v>44406</v>
      </c>
      <c r="O22" s="18"/>
      <c r="P22" s="18"/>
      <c r="Q22" s="19">
        <f>IF(N22&lt;&gt;"",IF(MONTH(N22)&lt;&gt;MONTH(N22+1),"",N22+1),"")</f>
        <v>44407</v>
      </c>
      <c r="R22" s="18"/>
      <c r="S22" s="20"/>
      <c r="T22" s="19">
        <f>IF(Q22&lt;&gt;"",IF(MONTH(Q22)&lt;&gt;MONTH(Q22+1),"",Q22+1),"")</f>
        <v>44408</v>
      </c>
      <c r="U22" s="18"/>
      <c r="V22" s="32"/>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5"/>
      <c r="H23" s="13"/>
      <c r="I23" s="27"/>
      <c r="J23" s="13"/>
      <c r="K23" s="14"/>
      <c r="L23" s="27"/>
      <c r="M23" s="15"/>
      <c r="N23" s="13"/>
      <c r="O23" s="27"/>
      <c r="P23" s="13"/>
      <c r="Q23" s="14"/>
      <c r="R23" s="27"/>
      <c r="S23" s="15"/>
      <c r="T23" s="14"/>
      <c r="U23" s="27"/>
      <c r="V23" s="33"/>
      <c r="W23" s="4"/>
      <c r="X23" s="4"/>
      <c r="Y23" s="1"/>
      <c r="Z23" s="1"/>
      <c r="AA23" s="1"/>
      <c r="AB23" s="1"/>
      <c r="AC23" s="1"/>
      <c r="AD23" s="1"/>
      <c r="AE23" s="1"/>
      <c r="AF23" s="1"/>
      <c r="AG23" s="1"/>
      <c r="AH23" s="1"/>
      <c r="AI23" s="1"/>
      <c r="AJ23" s="1"/>
    </row>
    <row r="24" spans="1:38" ht="16" thickTop="1" x14ac:dyDescent="0.2">
      <c r="A24" s="4"/>
      <c r="B24" s="150" t="str">
        <f>IF(ISBLANK(C23),(IFERROR(VLOOKUP(U19,Rates!$A$3:$N$451,2,FALSE),"")),(IFERROR(VLOOKUP(C23,Rates!$A$3:$N$451,2,FALSE),"")))</f>
        <v/>
      </c>
      <c r="C24" s="148"/>
      <c r="D24" s="148"/>
      <c r="E24" s="147" t="str">
        <f>IF(ISBLANK(F23),(IFERROR(VLOOKUP(C23,Rates!$A$3:$N$451,2,FALSE),"")),(IFERROR(VLOOKUP(F23,Rates!$A$3:$N$451,2,FALSE),"")))</f>
        <v/>
      </c>
      <c r="F24" s="148"/>
      <c r="G24" s="151"/>
      <c r="H24" s="147" t="str">
        <f>IF(ISBLANK(I23),(IFERROR(VLOOKUP(F23,Rates!$A$3:$N$451,2,FALSE),"")),(IFERROR(VLOOKUP(I23,Rates!$A$3:$N$451,2,FALSE),"")))</f>
        <v/>
      </c>
      <c r="I24" s="148"/>
      <c r="J24" s="148"/>
      <c r="K24" s="147" t="str">
        <f>IF(ISBLANK(L23),(IFERROR(VLOOKUP(I23,Rates!$A$3:$N$451,2,FALSE),"")),(IFERROR(VLOOKUP(L23,Rates!$A$3:$N$451,2,FALSE),"")))</f>
        <v/>
      </c>
      <c r="L24" s="148"/>
      <c r="M24" s="151"/>
      <c r="N24" s="147" t="str">
        <f>IF(ISBLANK(O23),(IFERROR(VLOOKUP(L23,Rates!$A$3:$N$451,2,FALSE),"")),(IFERROR(VLOOKUP(O23,Rates!$A$3:$N$451,2,FALSE),"")))</f>
        <v/>
      </c>
      <c r="O24" s="148"/>
      <c r="P24" s="151"/>
      <c r="Q24" s="147" t="str">
        <f>IF(ISBLANK(R23),(IFERROR(VLOOKUP(O23,Rates!$A$3:$N$451,2,FALSE),"")),(IFERROR(VLOOKUP(R23,Rates!$A$3:$N$451,2,FALSE),"")))</f>
        <v/>
      </c>
      <c r="R24" s="148"/>
      <c r="S24" s="151"/>
      <c r="T24" s="147" t="str">
        <f>IF(ISBLANK(U23),(IFERROR(VLOOKUP(R23,Rates!$A$3:$N$451,2,FALSE),"")),(IFERROR(VLOOKUP(U23,Rates!$A$3:$N$451,2,FALSE),"")))</f>
        <v/>
      </c>
      <c r="U24" s="148"/>
      <c r="V24" s="149"/>
      <c r="W24" s="4"/>
      <c r="X24" s="4"/>
      <c r="Y24" s="1"/>
      <c r="Z24" s="1"/>
      <c r="AA24" s="1"/>
      <c r="AB24" s="1"/>
      <c r="AC24" s="1"/>
      <c r="AD24" s="1"/>
      <c r="AE24" s="1"/>
      <c r="AF24" s="1"/>
      <c r="AG24" s="1"/>
      <c r="AH24" s="1"/>
      <c r="AI24" s="1"/>
      <c r="AJ24" s="1"/>
    </row>
    <row r="25" spans="1:38" ht="16" thickBot="1" x14ac:dyDescent="0.25">
      <c r="A25" s="4"/>
      <c r="B25" s="45">
        <f>IF(ISBLANK(U19),VLOOKUP($AK$9,$AK$9:$AL$10,1,FALSE),"")</f>
        <v>0.75</v>
      </c>
      <c r="C25" s="46">
        <f>IF(ISBLANK(C23),VLOOKUP($AK$9,$AK$9:$AL$10,1,FALSE),"")</f>
        <v>0.75</v>
      </c>
      <c r="D25" s="42" t="str">
        <f>IF(ISBLANK(U19),(IFERROR(PRODUCT(VLOOKUP(B24,Rates!$B$3:$N$451,8,FALSE),B25,C25),"")),(IFERROR(PRODUCT(VLOOKUP(B24,Rates!$B$3:$N$451,8,FALSE),B25,C25),"")))</f>
        <v/>
      </c>
      <c r="E25" s="52">
        <f>IF(ISBLANK(C23),VLOOKUP($AK$9,$AK$9:$AL$10,1,FALSE),"")</f>
        <v>0.75</v>
      </c>
      <c r="F25" s="46">
        <f>IF(ISBLANK(F23),VLOOKUP($AK$9,$AK$9:$AL$10,1,FALSE),"")</f>
        <v>0.75</v>
      </c>
      <c r="G25" s="43" t="str">
        <f>IF(ISBLANK(C23),(IFERROR(PRODUCT(VLOOKUP(E24,Rates!$B$3:$N$451,8,FALSE),E25,F25),"")),(IFERROR(PRODUCT(VLOOKUP(E24,Rates!$B$3:$N$451,8,FALSE),E25,F25),"")))</f>
        <v/>
      </c>
      <c r="H25" s="52">
        <f>IF(ISBLANK(F23),VLOOKUP($AK$9,$AK$9:$AL$10,1,FALSE),"")</f>
        <v>0.75</v>
      </c>
      <c r="I25" s="46">
        <f>IF(ISBLANK(I23),VLOOKUP($AK$9,$AK$9:$AL$10,1,FALSE),"")</f>
        <v>0.75</v>
      </c>
      <c r="J25" s="42" t="str">
        <f>IF(ISBLANK(F23),(IFERROR(PRODUCT(VLOOKUP(H24,Rates!$B$3:$N$451,8,FALSE),H25,I25),"")),(IFERROR(PRODUCT(VLOOKUP(H24,Rates!$B$3:$N$451,8,FALSE),H25,I25),"")))</f>
        <v/>
      </c>
      <c r="K25" s="52">
        <f>IF(ISBLANK(I23),VLOOKUP($AK$9,$AK$9:$AL$10,1,FALSE),"")</f>
        <v>0.75</v>
      </c>
      <c r="L25" s="46">
        <f>IF(ISBLANK(L23),VLOOKUP($AK$9,$AK$9:$AL$10,1,FALSE),"")</f>
        <v>0.75</v>
      </c>
      <c r="M25" s="43" t="str">
        <f>IF(ISBLANK(I23),(IFERROR(PRODUCT(VLOOKUP(K24,Rates!$B$3:$N$451,8,FALSE),K25,L25),"")),(IFERROR(PRODUCT(VLOOKUP(K24,Rates!$B$3:$N$451,8,FALSE),K25,L25),"")))</f>
        <v/>
      </c>
      <c r="N25" s="52">
        <f>IF(ISBLANK(L23),VLOOKUP($AK$9,$AK$9:$AL$10,1,FALSE),"")</f>
        <v>0.75</v>
      </c>
      <c r="O25" s="46">
        <f>IF(ISBLANK(O23),VLOOKUP($AK$9,$AK$9:$AL$10,1,FALSE),"")</f>
        <v>0.75</v>
      </c>
      <c r="P25" s="43" t="str">
        <f>IF(ISBLANK(L23),(IFERROR(PRODUCT(VLOOKUP(N24,Rates!$B$3:$N$451,8,FALSE),N25,O25),"")),(IFERROR(PRODUCT(VLOOKUP(N24,Rates!$B$3:$N$451,8,FALSE),N25,O25),"")))</f>
        <v/>
      </c>
      <c r="Q25" s="52">
        <f>IF(ISBLANK(O23),VLOOKUP($AK$9,$AK$9:$AL$10,1,FALSE),"")</f>
        <v>0.75</v>
      </c>
      <c r="R25" s="46">
        <f>IF(ISBLANK(R23),VLOOKUP($AK$9,$AK$9:$AL$10,1,FALSE),"")</f>
        <v>0.75</v>
      </c>
      <c r="S25" s="43" t="str">
        <f>IF(ISBLANK(O23),(IFERROR(PRODUCT(VLOOKUP(Q24,Rates!$B$3:$N$451,8,FALSE),Q25,R25),"")),(IFERROR(PRODUCT(VLOOKUP(Q24,Rates!$B$3:$N$451,8,FALSE),Q25,R25),"")))</f>
        <v/>
      </c>
      <c r="T25" s="52">
        <f>IF(ISBLANK(R23),VLOOKUP($AK$9,$AK$9:$AL$10,1,FALSE),"")</f>
        <v>0.75</v>
      </c>
      <c r="U25" s="46">
        <f>IF(ISBLANK(U23),VLOOKUP($AK$9,$AK$9:$AL$10,1,FALSE),"")</f>
        <v>0.75</v>
      </c>
      <c r="V25" s="44" t="str">
        <f>IF(ISBLANK(R23),(IFERROR(PRODUCT(VLOOKUP(T24,Rates!$B$3:$N$451,8,FALSE),T25,U25),"")),(IFERROR(PRODUCT(VLOOKUP(T24,Rates!$B$3:$N$451,8,FALSE),T25,U25),"")))</f>
        <v/>
      </c>
      <c r="W25" s="4"/>
      <c r="X25" s="4"/>
      <c r="Y25" s="1"/>
      <c r="Z25" s="1"/>
      <c r="AA25" s="1"/>
      <c r="AB25" s="1"/>
      <c r="AC25" s="1"/>
      <c r="AD25" s="1"/>
      <c r="AE25" s="1"/>
      <c r="AF25" s="1"/>
      <c r="AG25" s="1"/>
      <c r="AH25" s="1"/>
      <c r="AI25" s="1"/>
      <c r="AJ25" s="1"/>
    </row>
    <row r="26" spans="1:38" x14ac:dyDescent="0.2">
      <c r="A26" s="1"/>
      <c r="B26" s="1"/>
      <c r="C26" s="1"/>
      <c r="D26" s="1"/>
      <c r="E26" s="1"/>
      <c r="F26" s="1"/>
      <c r="G26" s="1"/>
      <c r="H26" s="1"/>
      <c r="I26" s="1"/>
      <c r="J26" s="1"/>
      <c r="K26" s="1"/>
      <c r="L26" s="1"/>
      <c r="M26" s="1"/>
      <c r="N26" s="1"/>
      <c r="O26" s="1"/>
      <c r="P26" s="25"/>
      <c r="Q26" s="24"/>
      <c r="R26" s="25"/>
      <c r="S26" s="25"/>
      <c r="T26" s="24"/>
      <c r="U26" s="25"/>
      <c r="V26" s="26"/>
      <c r="W26" s="1"/>
      <c r="X26" s="1"/>
      <c r="Y26" s="1"/>
      <c r="Z26" s="1"/>
      <c r="AA26" s="1"/>
      <c r="AB26" s="1"/>
      <c r="AC26" s="1"/>
      <c r="AD26" s="1"/>
      <c r="AE26" s="1"/>
      <c r="AF26" s="1"/>
      <c r="AG26" s="1"/>
      <c r="AH26" s="1"/>
      <c r="AI26" s="1"/>
      <c r="AJ26" s="1"/>
      <c r="AK26" s="1"/>
      <c r="AL26" s="1"/>
    </row>
    <row r="27" spans="1:38" x14ac:dyDescent="0.2">
      <c r="A27" s="1"/>
      <c r="B27" s="1"/>
      <c r="C27" s="1"/>
      <c r="D27" s="1"/>
      <c r="E27" s="1"/>
      <c r="F27" s="1"/>
      <c r="G27" s="1"/>
      <c r="H27" s="1"/>
      <c r="I27" s="1"/>
      <c r="J27" s="1"/>
      <c r="K27" s="1"/>
      <c r="L27" s="1"/>
      <c r="M27" s="1"/>
      <c r="N27" s="1"/>
      <c r="O27" s="1"/>
      <c r="P27" s="26"/>
      <c r="Q27" s="26"/>
      <c r="R27" s="26"/>
      <c r="S27" s="26"/>
      <c r="T27" s="26"/>
      <c r="U27" s="26"/>
      <c r="V27" s="26"/>
      <c r="W27" s="1"/>
      <c r="X27" s="1"/>
      <c r="Y27" s="1"/>
      <c r="Z27" s="1"/>
      <c r="AA27" s="1"/>
      <c r="AB27" s="1"/>
      <c r="AC27" s="1"/>
      <c r="AD27" s="1"/>
      <c r="AE27" s="1"/>
      <c r="AF27" s="1"/>
      <c r="AG27" s="1"/>
      <c r="AH27" s="1"/>
      <c r="AI27" s="1"/>
      <c r="AJ27" s="1"/>
      <c r="AK27" s="1"/>
      <c r="AL27" s="1"/>
    </row>
    <row r="28" spans="1:38" x14ac:dyDescent="0.2">
      <c r="A28" s="1"/>
      <c r="B28" s="1"/>
      <c r="C28" s="1"/>
      <c r="D28" s="1"/>
      <c r="E28" s="1"/>
      <c r="F28" s="1"/>
      <c r="G28" s="1"/>
      <c r="H28" s="1"/>
      <c r="I28" s="1"/>
      <c r="J28" s="1"/>
      <c r="K28" s="1"/>
      <c r="L28" s="1"/>
      <c r="M28" s="1"/>
      <c r="N28" s="1"/>
      <c r="O28" s="1"/>
      <c r="P28" s="26"/>
      <c r="Q28" s="26"/>
      <c r="R28" s="26"/>
      <c r="S28" s="26"/>
      <c r="T28" s="26"/>
      <c r="U28" s="26"/>
      <c r="V28" s="26"/>
      <c r="W28" s="1"/>
      <c r="X28" s="1"/>
      <c r="Y28" s="1"/>
      <c r="Z28" s="1"/>
      <c r="AA28" s="1"/>
      <c r="AB28" s="1"/>
      <c r="AC28" s="1"/>
      <c r="AD28" s="1"/>
      <c r="AE28" s="1"/>
      <c r="AF28" s="1"/>
      <c r="AG28" s="1"/>
      <c r="AH28" s="1"/>
      <c r="AI28" s="1"/>
      <c r="AJ28" s="1"/>
      <c r="AK28" s="1"/>
      <c r="AL28" s="1"/>
    </row>
    <row r="29" spans="1:38" x14ac:dyDescent="0.2">
      <c r="A29" s="1"/>
      <c r="B29" s="1"/>
      <c r="C29" s="1"/>
      <c r="D29" s="1"/>
      <c r="E29" s="1"/>
      <c r="F29" s="1"/>
      <c r="G29" s="1"/>
      <c r="H29" s="1"/>
      <c r="I29" s="1"/>
      <c r="J29" s="1"/>
      <c r="K29" s="1"/>
      <c r="L29" s="1"/>
      <c r="M29" s="1"/>
      <c r="N29" s="1"/>
      <c r="O29" s="1"/>
      <c r="P29" s="4"/>
      <c r="Q29" s="4"/>
      <c r="R29" s="4"/>
      <c r="S29" s="4"/>
      <c r="T29" s="4"/>
      <c r="U29" s="4"/>
      <c r="V29" s="4"/>
      <c r="W29" s="1"/>
      <c r="X29" s="1"/>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55"/>
      <c r="Q31" s="155"/>
      <c r="R31" s="155"/>
      <c r="S31" s="155"/>
      <c r="T31" s="155"/>
      <c r="U31" s="155"/>
      <c r="V31" s="155"/>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46" t="s">
        <v>850</v>
      </c>
      <c r="Q32" s="146"/>
      <c r="R32" s="146"/>
      <c r="S32" s="146"/>
      <c r="T32" s="146"/>
      <c r="U32" s="146"/>
      <c r="V32" s="146"/>
      <c r="W32" s="146"/>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sheetData>
  <sheetProtection algorithmName="SHA-512" hashValue="g5s8HY9xT6k6p9VdknNGb/E33p/M2py/HwcE/HC5qS/d5CeKcuWp2VcpN4CUaZWoLDupRWm8jSiaxFXRjeW7Dg==" saltValue="e5iW9gcuEYE73Py5xW25aQ==" spinCount="100000" sheet="1" objects="1" scenarios="1" selectLockedCells="1"/>
  <protectedRanges>
    <protectedRange sqref="C11 F11 I11 L11 O11 R11 U11 C15 F15 I15 L15 O15 R15 U15 C19 F19 I19 L19 O19 R19 U19 C23 F23 I23 R7 U7 C7 F7 I7 L7 L23 O23 R23 O7 U23" name="Range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Q24:S24"/>
    <mergeCell ref="T24:V24"/>
    <mergeCell ref="B24:D24"/>
    <mergeCell ref="E24:G24"/>
    <mergeCell ref="H24:J24"/>
    <mergeCell ref="K24:M24"/>
    <mergeCell ref="N24:P24"/>
    <mergeCell ref="P31:V31"/>
  </mergeCells>
  <pageMargins left="0.7" right="0.7" top="0.75" bottom="0.75" header="0.3" footer="0.3"/>
  <pageSetup orientation="portrait" horizontalDpi="0" verticalDpi="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05FDD-514A-4347-91A6-4F40CEB16B4D}">
  <dimension ref="A1:AL48"/>
  <sheetViews>
    <sheetView showGridLines="0" zoomScaleNormal="100" workbookViewId="0">
      <pane xSplit="1" topLeftCell="B1" activePane="topRight" state="frozen"/>
      <selection activeCell="C11" sqref="C11"/>
      <selection pane="topRight" activeCell="C11" sqref="C11"/>
    </sheetView>
  </sheetViews>
  <sheetFormatPr baseColWidth="10" defaultColWidth="8.83203125" defaultRowHeight="15" x14ac:dyDescent="0.2"/>
  <cols>
    <col min="1" max="1" width="4.1640625" customWidth="1"/>
    <col min="2" max="22" width="7.6640625" customWidth="1"/>
  </cols>
  <sheetData>
    <row r="1" spans="1:37" ht="25" thickBot="1" x14ac:dyDescent="0.35">
      <c r="A1" s="156"/>
      <c r="B1" s="156"/>
      <c r="C1" s="156"/>
      <c r="D1" s="4"/>
      <c r="E1" s="4"/>
      <c r="F1" s="4"/>
      <c r="G1" s="4"/>
      <c r="H1" s="4"/>
      <c r="I1" s="4"/>
      <c r="J1" s="4"/>
      <c r="K1" s="4"/>
      <c r="L1" s="4"/>
      <c r="M1" s="4"/>
      <c r="N1" s="4"/>
      <c r="O1" s="4"/>
      <c r="P1" s="4"/>
      <c r="Q1" s="4"/>
      <c r="R1" s="4"/>
      <c r="S1" s="157" t="s">
        <v>285</v>
      </c>
      <c r="T1" s="157"/>
      <c r="U1" s="152">
        <f>SUM(D9,G9,J9,M9,P9,S9,V9,D13,G13,J13,M13,M13,P13,P13,S13,S13,V13,D17,G17,J17,M17,P17,S17,V17,V21,S21,P21,M21,J21,G21,D21,D25,G25,J25,M2)</f>
        <v>0</v>
      </c>
      <c r="V1" s="153"/>
      <c r="W1" s="154"/>
      <c r="X1" s="3"/>
      <c r="Y1" s="3"/>
      <c r="Z1" s="3"/>
      <c r="AA1" s="3"/>
      <c r="AB1" s="1"/>
      <c r="AC1" s="1"/>
      <c r="AD1" s="1"/>
      <c r="AE1" s="1"/>
      <c r="AF1" s="1"/>
      <c r="AG1" s="1"/>
      <c r="AH1" s="1"/>
      <c r="AI1" s="1"/>
      <c r="AJ1" s="1"/>
    </row>
    <row r="2" spans="1:37" ht="5.25" customHeight="1" x14ac:dyDescent="0.2">
      <c r="A2" s="4"/>
      <c r="B2" s="4"/>
      <c r="C2" s="4"/>
      <c r="D2" s="4"/>
      <c r="E2" s="4"/>
      <c r="F2" s="4"/>
      <c r="G2" s="4"/>
      <c r="H2" s="4"/>
      <c r="I2" s="4"/>
      <c r="J2" s="4"/>
      <c r="K2" s="4"/>
      <c r="L2" s="4"/>
      <c r="M2" s="4"/>
      <c r="N2" s="4"/>
      <c r="O2" s="4"/>
      <c r="P2" s="4"/>
      <c r="Q2" s="4"/>
      <c r="R2" s="4"/>
      <c r="S2" s="4"/>
      <c r="T2" s="4"/>
      <c r="U2" s="4"/>
      <c r="V2" s="4"/>
      <c r="W2" s="4"/>
      <c r="X2" s="3"/>
      <c r="Y2" s="3"/>
      <c r="Z2" s="3"/>
      <c r="AA2" s="3"/>
      <c r="AB2" s="1"/>
      <c r="AC2" s="1"/>
      <c r="AD2" s="1"/>
      <c r="AE2" s="1"/>
      <c r="AF2" s="1"/>
      <c r="AG2" s="1"/>
      <c r="AH2" s="1"/>
      <c r="AI2" s="1"/>
      <c r="AJ2" s="1"/>
    </row>
    <row r="3" spans="1:37" ht="16" thickBot="1" x14ac:dyDescent="0.25">
      <c r="A3" s="4"/>
      <c r="B3" s="4"/>
      <c r="C3" s="4"/>
      <c r="D3" s="4"/>
      <c r="E3" s="4"/>
      <c r="F3" s="4"/>
      <c r="G3" s="4"/>
      <c r="H3" s="4"/>
      <c r="I3" s="4"/>
      <c r="J3" s="4"/>
      <c r="K3" s="4"/>
      <c r="L3" s="4"/>
      <c r="M3" s="4"/>
      <c r="N3" s="4"/>
      <c r="O3" s="4"/>
      <c r="P3" s="4"/>
      <c r="Q3" s="4"/>
      <c r="R3" s="4"/>
      <c r="S3" s="4"/>
      <c r="T3" s="4"/>
      <c r="U3" s="4"/>
      <c r="V3" s="4"/>
      <c r="W3" s="4"/>
      <c r="X3" s="3"/>
      <c r="Y3" s="3"/>
      <c r="Z3" s="3"/>
      <c r="AA3" s="3"/>
      <c r="AB3" s="1"/>
      <c r="AC3" s="1"/>
      <c r="AD3" s="1"/>
      <c r="AE3" s="1"/>
      <c r="AF3" s="1"/>
      <c r="AG3" s="1"/>
      <c r="AH3" s="1"/>
      <c r="AI3" s="1"/>
      <c r="AJ3" s="1"/>
    </row>
    <row r="4" spans="1:37" ht="16" thickBot="1" x14ac:dyDescent="0.25">
      <c r="A4" s="4"/>
      <c r="B4" s="158" t="s">
        <v>291</v>
      </c>
      <c r="C4" s="159"/>
      <c r="D4" s="159"/>
      <c r="E4" s="159"/>
      <c r="F4" s="159"/>
      <c r="G4" s="159"/>
      <c r="H4" s="159"/>
      <c r="I4" s="159"/>
      <c r="J4" s="159"/>
      <c r="K4" s="159"/>
      <c r="L4" s="159"/>
      <c r="M4" s="159"/>
      <c r="N4" s="159"/>
      <c r="O4" s="159"/>
      <c r="P4" s="159"/>
      <c r="Q4" s="159"/>
      <c r="R4" s="159"/>
      <c r="S4" s="159"/>
      <c r="T4" s="159"/>
      <c r="U4" s="159"/>
      <c r="V4" s="160"/>
      <c r="W4" s="4"/>
      <c r="X4" s="3"/>
      <c r="Y4" s="3"/>
      <c r="Z4" s="3"/>
      <c r="AA4" s="3"/>
      <c r="AB4" s="1"/>
      <c r="AC4" s="1"/>
      <c r="AD4" s="1"/>
      <c r="AE4" s="1"/>
      <c r="AF4" s="1"/>
      <c r="AG4" s="1"/>
      <c r="AH4" s="1"/>
      <c r="AI4" s="1"/>
      <c r="AJ4" s="1"/>
    </row>
    <row r="5" spans="1:37" ht="16" thickBot="1" x14ac:dyDescent="0.25">
      <c r="A5" s="4"/>
      <c r="B5" s="161" t="s">
        <v>276</v>
      </c>
      <c r="C5" s="162"/>
      <c r="D5" s="163"/>
      <c r="E5" s="164" t="s">
        <v>277</v>
      </c>
      <c r="F5" s="162"/>
      <c r="G5" s="163"/>
      <c r="H5" s="164" t="s">
        <v>278</v>
      </c>
      <c r="I5" s="162"/>
      <c r="J5" s="163"/>
      <c r="K5" s="164" t="s">
        <v>279</v>
      </c>
      <c r="L5" s="162"/>
      <c r="M5" s="163"/>
      <c r="N5" s="164" t="s">
        <v>280</v>
      </c>
      <c r="O5" s="162"/>
      <c r="P5" s="163"/>
      <c r="Q5" s="164" t="s">
        <v>281</v>
      </c>
      <c r="R5" s="162"/>
      <c r="S5" s="163"/>
      <c r="T5" s="164" t="s">
        <v>282</v>
      </c>
      <c r="U5" s="162"/>
      <c r="V5" s="165"/>
      <c r="W5" s="4"/>
      <c r="X5" s="3"/>
      <c r="Y5" s="3"/>
      <c r="Z5" s="3"/>
      <c r="AA5" s="3"/>
      <c r="AB5" s="1"/>
      <c r="AC5" s="1"/>
      <c r="AD5" s="1"/>
      <c r="AE5" s="1"/>
      <c r="AF5" s="1"/>
      <c r="AG5" s="1"/>
      <c r="AH5" s="1"/>
      <c r="AI5" s="1"/>
      <c r="AJ5" s="1"/>
    </row>
    <row r="6" spans="1:37" ht="16" thickBot="1" x14ac:dyDescent="0.25">
      <c r="A6" s="4"/>
      <c r="B6" s="5">
        <v>44409</v>
      </c>
      <c r="C6" s="10"/>
      <c r="D6" s="10"/>
      <c r="E6" s="7">
        <f>B6+1</f>
        <v>44410</v>
      </c>
      <c r="F6" s="6"/>
      <c r="G6" s="8"/>
      <c r="H6" s="9">
        <f>E6+1</f>
        <v>44411</v>
      </c>
      <c r="I6" s="6"/>
      <c r="J6" s="6"/>
      <c r="K6" s="7">
        <f>H6+1</f>
        <v>44412</v>
      </c>
      <c r="L6" s="6"/>
      <c r="M6" s="8"/>
      <c r="N6" s="9">
        <f>K6+1</f>
        <v>44413</v>
      </c>
      <c r="O6" s="6"/>
      <c r="P6" s="6"/>
      <c r="Q6" s="7">
        <f>N6+1</f>
        <v>44414</v>
      </c>
      <c r="R6" s="6"/>
      <c r="S6" s="8"/>
      <c r="T6" s="9">
        <f>Q6+1</f>
        <v>44415</v>
      </c>
      <c r="U6" s="10"/>
      <c r="V6" s="11"/>
      <c r="W6" s="4"/>
      <c r="X6" s="3"/>
      <c r="Y6" s="3"/>
      <c r="Z6" s="3"/>
      <c r="AA6" s="3"/>
      <c r="AB6" s="1"/>
      <c r="AC6" s="1"/>
      <c r="AD6" s="1"/>
      <c r="AE6" s="1"/>
      <c r="AF6" s="1"/>
      <c r="AG6" s="1"/>
      <c r="AH6" s="1"/>
      <c r="AI6" s="1"/>
      <c r="AJ6" s="1"/>
    </row>
    <row r="7" spans="1:37" ht="17" thickTop="1" thickBot="1" x14ac:dyDescent="0.25">
      <c r="A7" s="4"/>
      <c r="B7" s="12"/>
      <c r="C7" s="90"/>
      <c r="D7" s="96"/>
      <c r="E7" s="14"/>
      <c r="F7" s="27"/>
      <c r="G7" s="15"/>
      <c r="H7" s="13"/>
      <c r="I7" s="27"/>
      <c r="J7" s="13"/>
      <c r="K7" s="14"/>
      <c r="L7" s="27"/>
      <c r="M7" s="15"/>
      <c r="N7" s="13"/>
      <c r="O7" s="27"/>
      <c r="P7" s="13"/>
      <c r="Q7" s="14"/>
      <c r="R7" s="27"/>
      <c r="S7" s="15"/>
      <c r="T7" s="13"/>
      <c r="U7" s="90"/>
      <c r="V7" s="16"/>
      <c r="W7" s="4"/>
      <c r="X7" s="3"/>
      <c r="Y7" s="3"/>
      <c r="Z7" s="3"/>
      <c r="AA7" s="3"/>
      <c r="AB7" s="1"/>
      <c r="AC7" s="1"/>
      <c r="AD7" s="1"/>
      <c r="AE7" s="1"/>
      <c r="AF7" s="1"/>
      <c r="AG7" s="1"/>
      <c r="AH7" s="1"/>
      <c r="AI7" s="1"/>
      <c r="AJ7" s="1"/>
    </row>
    <row r="8" spans="1:37" ht="16" thickTop="1" x14ac:dyDescent="0.2">
      <c r="A8" s="4"/>
      <c r="B8" s="150" t="str">
        <f>IF(ISBLANK(C7),(IFERROR(VLOOKUP(JUL!U23,Rates!$A$3:$N$451,2,FALSE),"")),(IFERROR(VLOOKUP(C7,Rates!$A$3:$N$451,2,FALSE),"")))</f>
        <v/>
      </c>
      <c r="C8" s="148"/>
      <c r="D8" s="148"/>
      <c r="E8" s="147" t="str">
        <f>IF(ISBLANK(F7),(IFERROR(VLOOKUP(C7,Rates!$A$3:$N$451,2,FALSE),"")),(IFERROR(VLOOKUP(F7,Rates!$A$3:$N$451,2,FALSE),"")))</f>
        <v/>
      </c>
      <c r="F8" s="148"/>
      <c r="G8" s="151"/>
      <c r="H8" s="147" t="str">
        <f>IF(ISBLANK(I7),(IFERROR(VLOOKUP(F7,Rates!$A$3:$N$451,2,FALSE),"")),(IFERROR(VLOOKUP(I7,Rates!$A$3:$N$451,2,FALSE),"")))</f>
        <v/>
      </c>
      <c r="I8" s="148"/>
      <c r="J8" s="151"/>
      <c r="K8" s="147" t="str">
        <f>IF(ISBLANK(L7),(IFERROR(VLOOKUP(I7,Rates!$A$3:$N$451,2,FALSE),"")),(IFERROR(VLOOKUP(L7,Rates!$A$3:$N$451,2,FALSE),"")))</f>
        <v/>
      </c>
      <c r="L8" s="148"/>
      <c r="M8" s="151"/>
      <c r="N8" s="147" t="str">
        <f>IF(ISBLANK(O7),(IFERROR(VLOOKUP(L7,Rates!$A$3:$N$451,2,FALSE),"")),(IFERROR(VLOOKUP(O7,Rates!$A$3:$N$451,2,FALSE),"")))</f>
        <v/>
      </c>
      <c r="O8" s="148"/>
      <c r="P8" s="151"/>
      <c r="Q8" s="147" t="str">
        <f>IF(ISBLANK(R7),(IFERROR(VLOOKUP(O7,Rates!$A$3:$N$451,2,FALSE),"")),(IFERROR(VLOOKUP(R7,Rates!$A$3:$N$451,2,FALSE),"")))</f>
        <v/>
      </c>
      <c r="R8" s="148"/>
      <c r="S8" s="151"/>
      <c r="T8" s="147" t="str">
        <f>IF(ISBLANK(U7),(IFERROR(VLOOKUP(R7,Rates!$A$3:$N$451,2,FALSE),"")),(IFERROR(VLOOKUP(U7,Rates!$A$3:$N$451,2,FALSE),"")))</f>
        <v/>
      </c>
      <c r="U8" s="148"/>
      <c r="V8" s="149"/>
      <c r="W8" s="4"/>
      <c r="X8" s="3"/>
      <c r="Y8" s="3"/>
      <c r="Z8" s="3"/>
      <c r="AA8" s="3"/>
      <c r="AB8" s="1"/>
      <c r="AC8" s="1"/>
      <c r="AD8" s="1"/>
      <c r="AE8" s="1"/>
      <c r="AF8" s="1"/>
      <c r="AG8" s="1"/>
      <c r="AH8" s="1"/>
      <c r="AI8" s="1"/>
      <c r="AJ8" s="1"/>
    </row>
    <row r="9" spans="1:37" x14ac:dyDescent="0.2">
      <c r="A9" s="4"/>
      <c r="B9" s="47">
        <f>IF(ISBLANK(JUL!U23),VLOOKUP($AK$9,$AK$9:$AL$10,1,FALSE),"")</f>
        <v>0.75</v>
      </c>
      <c r="C9" s="48">
        <f>IF(ISBLANK(C7),VLOOKUP($AK$9,$AK$9:$AL$10,1,FALSE),"")</f>
        <v>0.75</v>
      </c>
      <c r="D9" s="36" t="str">
        <f>IF(ISBLANK(#REF!),(IFERROR(PRODUCT(VLOOKUP(B8,Rates!$B$3:$N$451,9,FALSE),B9,C9),"")),(IFERROR(PRODUCT(VLOOKUP(B8,Rates!$B$3:$N$451,9,FALSE),B9,C9),"")))</f>
        <v/>
      </c>
      <c r="E9" s="49">
        <f>IF(ISBLANK(C7),VLOOKUP($AK$9,$AK$9:$AL$10,1,FALSE),"")</f>
        <v>0.75</v>
      </c>
      <c r="F9" s="48">
        <f>IF(ISBLANK(F7),VLOOKUP($AK$9,$AK$9:$AL$10,1,FALSE),"")</f>
        <v>0.75</v>
      </c>
      <c r="G9" s="39" t="str">
        <f>IF(ISBLANK(C7),(IFERROR(PRODUCT(VLOOKUP(E8,Rates!$B$3:$N$451,9,FALSE),E9,F9),"")),(IFERROR(PRODUCT(VLOOKUP(E8,Rates!$B$3:$N$451,9,FALSE),E9,F9),"")))</f>
        <v/>
      </c>
      <c r="H9" s="49">
        <f>IF(ISBLANK(F7),VLOOKUP($AK$9,$AK$9:$AL$10,1,FALSE),"")</f>
        <v>0.75</v>
      </c>
      <c r="I9" s="48">
        <f>IF(ISBLANK(I7),VLOOKUP($AK$9,$AK$9:$AL$10,1,FALSE),"")</f>
        <v>0.75</v>
      </c>
      <c r="J9" s="39" t="str">
        <f>IF(ISBLANK(F7),(IFERROR(PRODUCT(VLOOKUP(H8,Rates!$B$3:$N$451,9,FALSE),H9,I9),"")),(IFERROR(PRODUCT(VLOOKUP(H8,Rates!$B$3:$N$451,9,FALSE),H9,I9),"")))</f>
        <v/>
      </c>
      <c r="K9" s="49">
        <f>IF(ISBLANK(I7),VLOOKUP($AK$9,$AK$9:$AL$10,1,FALSE),"")</f>
        <v>0.75</v>
      </c>
      <c r="L9" s="48">
        <f>IF(ISBLANK(L7),VLOOKUP($AK$9,$AK$9:$AL$10,1,FALSE),"")</f>
        <v>0.75</v>
      </c>
      <c r="M9" s="39" t="str">
        <f>IF(ISBLANK(I7),(IFERROR(PRODUCT(VLOOKUP(K8,Rates!$B$3:$N$451,9,FALSE),K9,L9),"")),(IFERROR(PRODUCT(VLOOKUP(K8,Rates!$B$3:$N$451,9,FALSE),K9,L9),"")))</f>
        <v/>
      </c>
      <c r="N9" s="49">
        <f>IF(ISBLANK(L7),VLOOKUP($AK$9,$AK$9:$AL$10,1,FALSE),"")</f>
        <v>0.75</v>
      </c>
      <c r="O9" s="48">
        <f>IF(ISBLANK(O7),VLOOKUP($AK$9,$AK$9:$AL$10,1,FALSE),"")</f>
        <v>0.75</v>
      </c>
      <c r="P9" s="39" t="str">
        <f>IF(ISBLANK(L7),(IFERROR(PRODUCT(VLOOKUP(N8,Rates!$B$3:$N$451,9,FALSE),N9,O9),"")),(IFERROR(PRODUCT(VLOOKUP(N8,Rates!$B$3:$N$451,9,FALSE),N9,O9),"")))</f>
        <v/>
      </c>
      <c r="Q9" s="49">
        <f>IF(ISBLANK(O7),VLOOKUP($AK$9,$AK$9:$AL$10,1,FALSE),"")</f>
        <v>0.75</v>
      </c>
      <c r="R9" s="48">
        <f>IF(ISBLANK(R7),VLOOKUP($AK$9,$AK$9:$AL$10,1,FALSE),"")</f>
        <v>0.75</v>
      </c>
      <c r="S9" s="39" t="str">
        <f>IF(ISBLANK(O7),(IFERROR(PRODUCT(VLOOKUP(Q8,Rates!$B$3:$N$451,9,FALSE),Q9,R9),"")),(IFERROR(PRODUCT(VLOOKUP(Q8,Rates!$B$3:$N$451,9,FALSE),Q9,R9),"")))</f>
        <v/>
      </c>
      <c r="T9" s="49">
        <f>IF(ISBLANK(R7),VLOOKUP($AK$9,$AK$9:$AL$10,1,FALSE),"")</f>
        <v>0.75</v>
      </c>
      <c r="U9" s="48">
        <f>IF(ISBLANK(U7),VLOOKUP($AK$9,$AK$9:$AL$10,1,FALSE),"")</f>
        <v>0.75</v>
      </c>
      <c r="V9" s="41" t="str">
        <f>IF(ISBLANK(R7),(IFERROR(PRODUCT(VLOOKUP(T8,Rates!$B$3:$N$451,9,FALSE),T9,U9),"")),(IFERROR(PRODUCT(VLOOKUP(T8,Rates!$B$3:$N$451,9,FALSE),T9,U9),"")))</f>
        <v/>
      </c>
      <c r="W9" s="4"/>
      <c r="X9" s="3"/>
      <c r="Y9" s="3"/>
      <c r="Z9" s="3"/>
      <c r="AA9" s="3"/>
      <c r="AB9" s="1"/>
      <c r="AC9" s="1"/>
      <c r="AD9" s="1"/>
      <c r="AE9" s="1"/>
      <c r="AF9" s="1"/>
      <c r="AG9" s="1"/>
      <c r="AH9" s="1"/>
      <c r="AI9" s="1"/>
      <c r="AJ9" s="1"/>
      <c r="AK9">
        <v>0.75</v>
      </c>
    </row>
    <row r="10" spans="1:37" ht="16" thickBot="1" x14ac:dyDescent="0.25">
      <c r="A10" s="4"/>
      <c r="B10" s="17">
        <f>T6+1</f>
        <v>44416</v>
      </c>
      <c r="C10" s="18"/>
      <c r="D10" s="18"/>
      <c r="E10" s="19">
        <f>B10+1</f>
        <v>44417</v>
      </c>
      <c r="F10" s="18"/>
      <c r="G10" s="20"/>
      <c r="H10" s="21">
        <f>E10+1</f>
        <v>44418</v>
      </c>
      <c r="I10" s="18"/>
      <c r="J10" s="18"/>
      <c r="K10" s="19">
        <f>H10+1</f>
        <v>44419</v>
      </c>
      <c r="L10" s="18"/>
      <c r="M10" s="20"/>
      <c r="N10" s="21">
        <f>K10+1</f>
        <v>44420</v>
      </c>
      <c r="O10" s="18"/>
      <c r="P10" s="18"/>
      <c r="Q10" s="19">
        <f>N10+1</f>
        <v>44421</v>
      </c>
      <c r="R10" s="18"/>
      <c r="S10" s="20"/>
      <c r="T10" s="21">
        <f>Q10+1</f>
        <v>44422</v>
      </c>
      <c r="U10" s="22"/>
      <c r="V10" s="23"/>
      <c r="W10" s="4"/>
      <c r="X10" s="3"/>
      <c r="Y10" s="3"/>
      <c r="Z10" s="3"/>
      <c r="AA10" s="3"/>
      <c r="AB10" s="1"/>
      <c r="AC10" s="1"/>
      <c r="AD10" s="1"/>
      <c r="AE10" s="1"/>
      <c r="AF10" s="1"/>
      <c r="AG10" s="1"/>
      <c r="AH10" s="1"/>
      <c r="AI10" s="1"/>
      <c r="AJ10" s="1"/>
    </row>
    <row r="11" spans="1:37" ht="17" thickTop="1" thickBot="1" x14ac:dyDescent="0.25">
      <c r="A11" s="4"/>
      <c r="B11" s="12"/>
      <c r="C11" s="27"/>
      <c r="D11" s="13"/>
      <c r="E11" s="14"/>
      <c r="F11" s="27"/>
      <c r="G11" s="15"/>
      <c r="H11" s="13"/>
      <c r="I11" s="27"/>
      <c r="J11" s="13"/>
      <c r="K11" s="14"/>
      <c r="L11" s="27"/>
      <c r="M11" s="15"/>
      <c r="N11" s="13"/>
      <c r="O11" s="27"/>
      <c r="P11" s="13"/>
      <c r="Q11" s="14"/>
      <c r="R11" s="27"/>
      <c r="S11" s="15"/>
      <c r="T11" s="13"/>
      <c r="U11" s="90"/>
      <c r="V11" s="16"/>
      <c r="W11" s="4"/>
      <c r="X11" s="3"/>
      <c r="Y11" s="3"/>
      <c r="Z11" s="3"/>
      <c r="AA11" s="3"/>
      <c r="AB11" s="1"/>
      <c r="AC11" s="1"/>
      <c r="AD11" s="1"/>
      <c r="AE11" s="1"/>
      <c r="AF11" s="1"/>
      <c r="AG11" s="1"/>
      <c r="AH11" s="1"/>
      <c r="AI11" s="1"/>
      <c r="AJ11" s="1"/>
    </row>
    <row r="12" spans="1:37" ht="16" thickTop="1" x14ac:dyDescent="0.2">
      <c r="A12" s="4"/>
      <c r="B12" s="150" t="str">
        <f>IF(ISBLANK(C11),(IFERROR(VLOOKUP(U7,Rates!$A$3:$N$451,2,FALSE),"")),(IFERROR(VLOOKUP(C11,Rates!$A$3:$N$451,2,FALSE),"")))</f>
        <v/>
      </c>
      <c r="C12" s="148"/>
      <c r="D12" s="148"/>
      <c r="E12" s="147" t="str">
        <f>IF(ISBLANK(F11),(IFERROR(VLOOKUP(C11,Rates!$A$3:$N$451,2,FALSE),"")),(IFERROR(VLOOKUP(F11,Rates!$A$3:$N$451,2,FALSE),"")))</f>
        <v/>
      </c>
      <c r="F12" s="148"/>
      <c r="G12" s="151"/>
      <c r="H12" s="147" t="str">
        <f>IF(ISBLANK(I11),(IFERROR(VLOOKUP(F11,Rates!$A$3:$N$451,2,FALSE),"")),(IFERROR(VLOOKUP(I11,Rates!$A$3:$N$451,2,FALSE),"")))</f>
        <v/>
      </c>
      <c r="I12" s="148"/>
      <c r="J12" s="151"/>
      <c r="K12" s="147" t="str">
        <f>IF(ISBLANK(L11),(IFERROR(VLOOKUP(I11,Rates!$A$3:$N$451,2,FALSE),"")),(IFERROR(VLOOKUP(L11,Rates!$A$3:$N$451,2,FALSE),"")))</f>
        <v/>
      </c>
      <c r="L12" s="148"/>
      <c r="M12" s="151"/>
      <c r="N12" s="147" t="str">
        <f>IF(ISBLANK(O11),(IFERROR(VLOOKUP(L11,Rates!$A$3:$N$451,2,FALSE),"")),(IFERROR(VLOOKUP(O11,Rates!$A$3:$N$451,2,FALSE),"")))</f>
        <v/>
      </c>
      <c r="O12" s="148"/>
      <c r="P12" s="151"/>
      <c r="Q12" s="147" t="str">
        <f>IF(ISBLANK(R11),(IFERROR(VLOOKUP(O11,Rates!$A$3:$N$451,2,FALSE),"")),(IFERROR(VLOOKUP(R11,Rates!$A$3:$N$451,2,FALSE),"")))</f>
        <v/>
      </c>
      <c r="R12" s="148"/>
      <c r="S12" s="151"/>
      <c r="T12" s="147" t="str">
        <f>IF(ISBLANK(U11),(IFERROR(VLOOKUP(R11,Rates!$A$3:$N$451,2,FALSE),"")),(IFERROR(VLOOKUP(U11,Rates!$A$3:$N$451,2,FALSE),"")))</f>
        <v/>
      </c>
      <c r="U12" s="148"/>
      <c r="V12" s="149"/>
      <c r="W12" s="4"/>
      <c r="X12" s="3"/>
      <c r="Y12" s="3"/>
      <c r="Z12" s="3"/>
      <c r="AA12" s="3"/>
      <c r="AB12" s="1"/>
      <c r="AC12" s="1"/>
      <c r="AD12" s="1"/>
      <c r="AE12" s="1"/>
      <c r="AF12" s="1"/>
      <c r="AG12" s="1"/>
      <c r="AH12" s="1"/>
      <c r="AI12" s="1"/>
      <c r="AJ12" s="1"/>
    </row>
    <row r="13" spans="1:37" x14ac:dyDescent="0.2">
      <c r="A13" s="4"/>
      <c r="B13" s="47">
        <f>IF(ISBLANK(U7),VLOOKUP($AK$9,$AK$9:$AL$10,1,FALSE),"")</f>
        <v>0.75</v>
      </c>
      <c r="C13" s="48">
        <f>IF(ISBLANK(C11),VLOOKUP($AK$9,$AK$9:$AL$10,1,FALSE),"")</f>
        <v>0.75</v>
      </c>
      <c r="D13" s="36" t="str">
        <f>IF(ISBLANK(U7),(IFERROR(PRODUCT(VLOOKUP(B12,Rates!$B$3:$N$451,9,FALSE),B13,C13),"")),(IFERROR(PRODUCT(VLOOKUP(B12,Rates!$B$3:$N$451,9,FALSE),B13,C13),"")))</f>
        <v/>
      </c>
      <c r="E13" s="49">
        <f>IF(ISBLANK(C11),VLOOKUP($AK$9,$AK$9:$AL$10,1,FALSE),"")</f>
        <v>0.75</v>
      </c>
      <c r="F13" s="48">
        <f>IF(ISBLANK(F11),VLOOKUP($AK$9,$AK$9:$AL$10,1,FALSE),"")</f>
        <v>0.75</v>
      </c>
      <c r="G13" s="39" t="str">
        <f>IF(ISBLANK(C11),(IFERROR(PRODUCT(VLOOKUP(E12,Rates!$B$3:$N$451,9,FALSE),E13,F13),"")),(IFERROR(PRODUCT(VLOOKUP(E12,Rates!$B$3:$N$451,9,FALSE),E13,F13),"")))</f>
        <v/>
      </c>
      <c r="H13" s="49">
        <f>IF(ISBLANK(F11),VLOOKUP($AK$9,$AK$9:$AL$10,1,FALSE),"")</f>
        <v>0.75</v>
      </c>
      <c r="I13" s="48">
        <f>IF(ISBLANK(I11),VLOOKUP($AK$9,$AK$9:$AL$10,1,FALSE),"")</f>
        <v>0.75</v>
      </c>
      <c r="J13" s="39" t="str">
        <f>IF(ISBLANK(F11),(IFERROR(PRODUCT(VLOOKUP(H12,Rates!$B$3:$N$451,9,FALSE),H13,I13),"")),(IFERROR(PRODUCT(VLOOKUP(H12,Rates!$B$3:$N$451,9,FALSE),H13,I13),"")))</f>
        <v/>
      </c>
      <c r="K13" s="49">
        <f>IF(ISBLANK(I11),VLOOKUP($AK$9,$AK$9:$AL$10,1,FALSE),"")</f>
        <v>0.75</v>
      </c>
      <c r="L13" s="48">
        <f>IF(ISBLANK(L11),VLOOKUP($AK$9,$AK$9:$AL$10,1,FALSE),"")</f>
        <v>0.75</v>
      </c>
      <c r="M13" s="39" t="str">
        <f>IF(ISBLANK(I11),(IFERROR(PRODUCT(VLOOKUP(K12,Rates!$B$3:$N$451,9,FALSE),K13,L13),"")),(IFERROR(PRODUCT(VLOOKUP(K12,Rates!$B$3:$N$451,9,FALSE),K13,L13),"")))</f>
        <v/>
      </c>
      <c r="N13" s="49">
        <f>IF(ISBLANK(L11),VLOOKUP($AK$9,$AK$9:$AL$10,1,FALSE),"")</f>
        <v>0.75</v>
      </c>
      <c r="O13" s="48">
        <f>IF(ISBLANK(O11),VLOOKUP($AK$9,$AK$9:$AL$10,1,FALSE),"")</f>
        <v>0.75</v>
      </c>
      <c r="P13" s="39" t="str">
        <f>IF(ISBLANK(L11),(IFERROR(PRODUCT(VLOOKUP(N12,Rates!$B$3:$N$451,9,FALSE),N13,O13),"")),(IFERROR(PRODUCT(VLOOKUP(N12,Rates!$B$3:$N$451,9,FALSE),N13,O13),"")))</f>
        <v/>
      </c>
      <c r="Q13" s="49">
        <f>IF(ISBLANK(O11),VLOOKUP($AK$9,$AK$9:$AL$10,1,FALSE),"")</f>
        <v>0.75</v>
      </c>
      <c r="R13" s="48">
        <f>IF(ISBLANK(R11),VLOOKUP($AK$9,$AK$9:$AL$10,1,FALSE),"")</f>
        <v>0.75</v>
      </c>
      <c r="S13" s="39" t="str">
        <f>IF(ISBLANK(O11),(IFERROR(PRODUCT(VLOOKUP(Q12,Rates!$B$3:$N$451,9,FALSE),Q13,R13),"")),(IFERROR(PRODUCT(VLOOKUP(Q12,Rates!$B$3:$N$451,9,FALSE),Q13,R13),"")))</f>
        <v/>
      </c>
      <c r="T13" s="49">
        <f>IF(ISBLANK(R11),VLOOKUP($AK$9,$AK$9:$AL$10,1,FALSE),"")</f>
        <v>0.75</v>
      </c>
      <c r="U13" s="48">
        <f>IF(ISBLANK(U11),VLOOKUP($AK$9,$AK$9:$AL$10,1,FALSE),"")</f>
        <v>0.75</v>
      </c>
      <c r="V13" s="41" t="str">
        <f>IF(ISBLANK(R11),(IFERROR(PRODUCT(VLOOKUP(T12,Rates!$B$3:$N$451,9,FALSE),T13,U13),"")),(IFERROR(PRODUCT(VLOOKUP(T12,Rates!$B$3:$N$451,9,FALSE),T13,U13),"")))</f>
        <v/>
      </c>
      <c r="W13" s="4"/>
      <c r="X13" s="3"/>
      <c r="Y13" s="3"/>
      <c r="Z13" s="3"/>
      <c r="AA13" s="3"/>
      <c r="AB13" s="1"/>
      <c r="AC13" s="1"/>
      <c r="AD13" s="1"/>
      <c r="AE13" s="1"/>
      <c r="AF13" s="1"/>
      <c r="AG13" s="1"/>
      <c r="AH13" s="1"/>
      <c r="AI13" s="1"/>
      <c r="AJ13" s="1"/>
    </row>
    <row r="14" spans="1:37" ht="16" thickBot="1" x14ac:dyDescent="0.25">
      <c r="A14" s="4"/>
      <c r="B14" s="17">
        <f>T10+1</f>
        <v>44423</v>
      </c>
      <c r="C14" s="18"/>
      <c r="D14" s="18"/>
      <c r="E14" s="19">
        <f>B14+1</f>
        <v>44424</v>
      </c>
      <c r="F14" s="18"/>
      <c r="G14" s="20"/>
      <c r="H14" s="21">
        <f>E14+1</f>
        <v>44425</v>
      </c>
      <c r="I14" s="18"/>
      <c r="J14" s="18"/>
      <c r="K14" s="19">
        <f>H14+1</f>
        <v>44426</v>
      </c>
      <c r="L14" s="18"/>
      <c r="M14" s="20"/>
      <c r="N14" s="21">
        <f>K14+1</f>
        <v>44427</v>
      </c>
      <c r="O14" s="18"/>
      <c r="P14" s="18"/>
      <c r="Q14" s="19">
        <f>N14+1</f>
        <v>44428</v>
      </c>
      <c r="R14" s="18"/>
      <c r="S14" s="20"/>
      <c r="T14" s="21">
        <f>Q14+1</f>
        <v>44429</v>
      </c>
      <c r="U14" s="22"/>
      <c r="V14" s="23"/>
      <c r="W14" s="4"/>
      <c r="X14" s="4"/>
      <c r="Y14" s="1"/>
      <c r="Z14" s="1"/>
      <c r="AA14" s="1"/>
      <c r="AB14" s="1"/>
      <c r="AC14" s="1"/>
      <c r="AD14" s="1"/>
      <c r="AE14" s="1"/>
      <c r="AF14" s="1"/>
      <c r="AG14" s="1"/>
      <c r="AH14" s="1"/>
      <c r="AI14" s="1"/>
      <c r="AJ14" s="1"/>
    </row>
    <row r="15" spans="1:37" ht="17" thickTop="1" thickBot="1" x14ac:dyDescent="0.25">
      <c r="A15" s="4"/>
      <c r="B15" s="12"/>
      <c r="C15" s="27"/>
      <c r="D15" s="13"/>
      <c r="E15" s="14"/>
      <c r="F15" s="27"/>
      <c r="G15" s="15"/>
      <c r="H15" s="13"/>
      <c r="I15" s="27"/>
      <c r="J15" s="13"/>
      <c r="K15" s="14"/>
      <c r="L15" s="27"/>
      <c r="M15" s="15"/>
      <c r="N15" s="13"/>
      <c r="O15" s="27"/>
      <c r="P15" s="13"/>
      <c r="Q15" s="14"/>
      <c r="R15" s="27"/>
      <c r="S15" s="15"/>
      <c r="T15" s="13"/>
      <c r="U15" s="90"/>
      <c r="V15" s="16"/>
      <c r="W15" s="4"/>
      <c r="X15" s="4"/>
      <c r="Y15" s="1"/>
      <c r="Z15" s="1"/>
      <c r="AA15" s="1"/>
      <c r="AB15" s="1"/>
      <c r="AC15" s="1"/>
      <c r="AD15" s="1"/>
      <c r="AE15" s="1"/>
      <c r="AF15" s="1"/>
      <c r="AG15" s="1"/>
      <c r="AH15" s="1"/>
      <c r="AI15" s="1"/>
      <c r="AJ15" s="1"/>
    </row>
    <row r="16" spans="1:37" ht="16" thickTop="1" x14ac:dyDescent="0.2">
      <c r="A16" s="4"/>
      <c r="B16" s="150" t="str">
        <f>IF(ISBLANK(C15),(IFERROR(VLOOKUP(U11,Rates!$A$3:$N$451,2,FALSE),"")),(IFERROR(VLOOKUP(C15,Rates!$A$3:$N$451,2,FALSE),"")))</f>
        <v/>
      </c>
      <c r="C16" s="148"/>
      <c r="D16" s="148"/>
      <c r="E16" s="147" t="str">
        <f>IF(ISBLANK(F15),(IFERROR(VLOOKUP(C15,Rates!$A$3:$N$451,2,FALSE),"")),(IFERROR(VLOOKUP(F15,Rates!$A$3:$N$451,2,FALSE),"")))</f>
        <v/>
      </c>
      <c r="F16" s="148"/>
      <c r="G16" s="151"/>
      <c r="H16" s="147" t="str">
        <f>IF(ISBLANK(I15),(IFERROR(VLOOKUP(F15,Rates!$A$3:$N$451,2,FALSE),"")),(IFERROR(VLOOKUP(I15,Rates!$A$3:$N$451,2,FALSE),"")))</f>
        <v/>
      </c>
      <c r="I16" s="148"/>
      <c r="J16" s="151"/>
      <c r="K16" s="147" t="str">
        <f>IF(ISBLANK(L15),(IFERROR(VLOOKUP(I15,Rates!$A$3:$N$451,2,FALSE),"")),(IFERROR(VLOOKUP(L15,Rates!$A$3:$N$451,2,FALSE),"")))</f>
        <v/>
      </c>
      <c r="L16" s="148"/>
      <c r="M16" s="151"/>
      <c r="N16" s="147" t="str">
        <f>IF(ISBLANK(O15),(IFERROR(VLOOKUP(L15,Rates!$A$3:$N$451,2,FALSE),"")),(IFERROR(VLOOKUP(O15,Rates!$A$3:$N$451,2,FALSE),"")))</f>
        <v/>
      </c>
      <c r="O16" s="148"/>
      <c r="P16" s="151"/>
      <c r="Q16" s="147" t="str">
        <f>IF(ISBLANK(R15),(IFERROR(VLOOKUP(O15,Rates!$A$3:$N$451,2,FALSE),"")),(IFERROR(VLOOKUP(R15,Rates!$A$3:$N$451,2,FALSE),"")))</f>
        <v/>
      </c>
      <c r="R16" s="148"/>
      <c r="S16" s="151"/>
      <c r="T16" s="147" t="str">
        <f>IF(ISBLANK(U15),(IFERROR(VLOOKUP(R15,Rates!$A$3:$N$451,2,FALSE),"")),(IFERROR(VLOOKUP(U15,Rates!$A$3:$N$451,2,FALSE),"")))</f>
        <v/>
      </c>
      <c r="U16" s="148"/>
      <c r="V16" s="149"/>
      <c r="W16" s="4"/>
      <c r="X16" s="4"/>
      <c r="Y16" s="1"/>
      <c r="Z16" s="1"/>
      <c r="AA16" s="1"/>
      <c r="AB16" s="1"/>
      <c r="AC16" s="1"/>
      <c r="AD16" s="1"/>
      <c r="AE16" s="1"/>
      <c r="AF16" s="1"/>
      <c r="AG16" s="1"/>
      <c r="AH16" s="1"/>
      <c r="AI16" s="1"/>
      <c r="AJ16" s="1"/>
    </row>
    <row r="17" spans="1:38" x14ac:dyDescent="0.2">
      <c r="A17" s="4"/>
      <c r="B17" s="47">
        <f>IF(ISBLANK(U11),VLOOKUP($AK$9,$AK$9:$AL$10,1,FALSE),"")</f>
        <v>0.75</v>
      </c>
      <c r="C17" s="48">
        <f>IF(ISBLANK(C15),VLOOKUP($AK$9,$AK$9:$AL$10,1,FALSE),"")</f>
        <v>0.75</v>
      </c>
      <c r="D17" s="36" t="str">
        <f>IF(ISBLANK(U11),(IFERROR(PRODUCT(VLOOKUP(B16,Rates!$B$3:$N$451,9,FALSE),B17,C17),"")),(IFERROR(PRODUCT(VLOOKUP(B16,Rates!$B$3:$N$451,9,FALSE),B17,C17),"")))</f>
        <v/>
      </c>
      <c r="E17" s="49">
        <f>IF(ISBLANK(C15),VLOOKUP($AK$9,$AK$9:$AL$10,1,FALSE),"")</f>
        <v>0.75</v>
      </c>
      <c r="F17" s="48">
        <f>IF(ISBLANK(F15),VLOOKUP($AK$9,$AK$9:$AL$10,1,FALSE),"")</f>
        <v>0.75</v>
      </c>
      <c r="G17" s="39" t="str">
        <f>IF(ISBLANK(C15),(IFERROR(PRODUCT(VLOOKUP(E16,Rates!$B$3:$N$451,9,FALSE),E17,F17),"")),(IFERROR(PRODUCT(VLOOKUP(E16,Rates!$B$3:$N$451,9,FALSE),E17,F17),"")))</f>
        <v/>
      </c>
      <c r="H17" s="49">
        <f>IF(ISBLANK(F15),VLOOKUP($AK$9,$AK$9:$AL$10,1,FALSE),"")</f>
        <v>0.75</v>
      </c>
      <c r="I17" s="48">
        <f>IF(ISBLANK(I15),VLOOKUP($AK$9,$AK$9:$AL$10,1,FALSE),"")</f>
        <v>0.75</v>
      </c>
      <c r="J17" s="39" t="str">
        <f>IF(ISBLANK(F15),(IFERROR(PRODUCT(VLOOKUP(H16,Rates!$B$3:$N$451,9,FALSE),H17,I17),"")),(IFERROR(PRODUCT(VLOOKUP(H16,Rates!$B$3:$N$451,9,FALSE),H17,I17),"")))</f>
        <v/>
      </c>
      <c r="K17" s="49">
        <f>IF(ISBLANK(I15),VLOOKUP($AK$9,$AK$9:$AL$10,1,FALSE),"")</f>
        <v>0.75</v>
      </c>
      <c r="L17" s="48">
        <f>IF(ISBLANK(L15),VLOOKUP($AK$9,$AK$9:$AL$10,1,FALSE),"")</f>
        <v>0.75</v>
      </c>
      <c r="M17" s="39" t="str">
        <f>IF(ISBLANK(I15),(IFERROR(PRODUCT(VLOOKUP(K16,Rates!$B$3:$N$451,9,FALSE),K17,L17),"")),(IFERROR(PRODUCT(VLOOKUP(K16,Rates!$B$3:$N$451,9,FALSE),K17,L17),"")))</f>
        <v/>
      </c>
      <c r="N17" s="49">
        <f>IF(ISBLANK(L15),VLOOKUP($AK$9,$AK$9:$AL$10,1,FALSE),"")</f>
        <v>0.75</v>
      </c>
      <c r="O17" s="48">
        <f>IF(ISBLANK(O15),VLOOKUP($AK$9,$AK$9:$AL$10,1,FALSE),"")</f>
        <v>0.75</v>
      </c>
      <c r="P17" s="39" t="str">
        <f>IF(ISBLANK(L15),(IFERROR(PRODUCT(VLOOKUP(N16,Rates!$B$3:$N$451,9,FALSE),N17,O17),"")),(IFERROR(PRODUCT(VLOOKUP(N16,Rates!$B$3:$N$451,9,FALSE),N17,O17),"")))</f>
        <v/>
      </c>
      <c r="Q17" s="49">
        <f>IF(ISBLANK(O15),VLOOKUP($AK$9,$AK$9:$AL$10,1,FALSE),"")</f>
        <v>0.75</v>
      </c>
      <c r="R17" s="48">
        <f>IF(ISBLANK(R15),VLOOKUP($AK$9,$AK$9:$AL$10,1,FALSE),"")</f>
        <v>0.75</v>
      </c>
      <c r="S17" s="39" t="str">
        <f>IF(ISBLANK(O15),(IFERROR(PRODUCT(VLOOKUP(Q16,Rates!$B$3:$N$451,9,FALSE),Q17,R17),"")),(IFERROR(PRODUCT(VLOOKUP(Q16,Rates!$B$3:$N$451,9,FALSE),Q17,R17),"")))</f>
        <v/>
      </c>
      <c r="T17" s="49">
        <f>IF(ISBLANK(R15),VLOOKUP($AK$9,$AK$9:$AL$10,1,FALSE),"")</f>
        <v>0.75</v>
      </c>
      <c r="U17" s="48">
        <f>IF(ISBLANK(U15),VLOOKUP($AK$9,$AK$9:$AL$10,1,FALSE),"")</f>
        <v>0.75</v>
      </c>
      <c r="V17" s="41" t="str">
        <f>IF(ISBLANK(R15),(IFERROR(PRODUCT(VLOOKUP(T16,Rates!$B$3:$N$451,9,FALSE),T17,U17),"")),(IFERROR(PRODUCT(VLOOKUP(T16,Rates!$B$3:$N$451,9,FALSE),T17,U17),"")))</f>
        <v/>
      </c>
      <c r="W17" s="4"/>
      <c r="X17" s="4"/>
      <c r="Y17" s="1"/>
      <c r="Z17" s="1"/>
      <c r="AA17" s="1"/>
      <c r="AB17" s="1"/>
      <c r="AC17" s="1"/>
      <c r="AD17" s="1"/>
      <c r="AE17" s="1"/>
      <c r="AF17" s="1"/>
      <c r="AG17" s="1"/>
      <c r="AH17" s="1"/>
      <c r="AI17" s="1"/>
      <c r="AJ17" s="1"/>
    </row>
    <row r="18" spans="1:38" ht="16" thickBot="1" x14ac:dyDescent="0.25">
      <c r="A18" s="4"/>
      <c r="B18" s="17">
        <f>IF(T14&lt;&gt;"",IF(MONTH(T14)&lt;&gt;MONTH(T14+1),"",T14+1),"")</f>
        <v>44430</v>
      </c>
      <c r="C18" s="18"/>
      <c r="D18" s="18"/>
      <c r="E18" s="19">
        <f>IF(B18&lt;&gt;"",IF(MONTH(B18)&lt;&gt;MONTH(B18+1),"",B18+1),"")</f>
        <v>44431</v>
      </c>
      <c r="F18" s="18"/>
      <c r="G18" s="20"/>
      <c r="H18" s="21">
        <f>IF(E18&lt;&gt;"",IF(MONTH(E18)&lt;&gt;MONTH(E18+1),"",E18+1),"")</f>
        <v>44432</v>
      </c>
      <c r="I18" s="18"/>
      <c r="J18" s="18"/>
      <c r="K18" s="19">
        <f>IF(H18&lt;&gt;"",IF(MONTH(H18)&lt;&gt;MONTH(H18+1),"",H18+1),"")</f>
        <v>44433</v>
      </c>
      <c r="L18" s="18"/>
      <c r="M18" s="20"/>
      <c r="N18" s="21">
        <f>IF(K18&lt;&gt;"",IF(MONTH(K18)&lt;&gt;MONTH(K18+1),"",K18+1),"")</f>
        <v>44434</v>
      </c>
      <c r="O18" s="18"/>
      <c r="P18" s="18"/>
      <c r="Q18" s="19">
        <f>IF(N18&lt;&gt;"",IF(MONTH(N18)&lt;&gt;MONTH(N18+1),"",N18+1),"")</f>
        <v>44435</v>
      </c>
      <c r="R18" s="18"/>
      <c r="S18" s="20"/>
      <c r="T18" s="21">
        <f>IF(Q18&lt;&gt;"",IF(MONTH(Q18)&lt;&gt;MONTH(Q18+1),"",Q18+1),"")</f>
        <v>44436</v>
      </c>
      <c r="U18" s="22"/>
      <c r="V18" s="23"/>
      <c r="W18" s="4"/>
      <c r="X18" s="4"/>
      <c r="Y18" s="1"/>
      <c r="Z18" s="1"/>
      <c r="AA18" s="1"/>
      <c r="AB18" s="1"/>
      <c r="AC18" s="1"/>
      <c r="AD18" s="1"/>
      <c r="AE18" s="1"/>
      <c r="AF18" s="1"/>
      <c r="AG18" s="1"/>
      <c r="AH18" s="1"/>
      <c r="AI18" s="1"/>
      <c r="AJ18" s="1"/>
    </row>
    <row r="19" spans="1:38" ht="17" thickTop="1" thickBot="1" x14ac:dyDescent="0.25">
      <c r="A19" s="4"/>
      <c r="B19" s="12"/>
      <c r="C19" s="27"/>
      <c r="D19" s="13"/>
      <c r="E19" s="14"/>
      <c r="F19" s="27"/>
      <c r="G19" s="15"/>
      <c r="H19" s="13"/>
      <c r="I19" s="27"/>
      <c r="J19" s="13"/>
      <c r="K19" s="14"/>
      <c r="L19" s="27"/>
      <c r="M19" s="15"/>
      <c r="N19" s="13"/>
      <c r="O19" s="27"/>
      <c r="P19" s="13"/>
      <c r="Q19" s="14"/>
      <c r="R19" s="27"/>
      <c r="S19" s="15"/>
      <c r="T19" s="13"/>
      <c r="U19" s="27"/>
      <c r="V19" s="16"/>
      <c r="W19" s="4"/>
      <c r="X19" s="4"/>
      <c r="Y19" s="1"/>
      <c r="Z19" s="1"/>
      <c r="AA19" s="1"/>
      <c r="AB19" s="1"/>
      <c r="AC19" s="1"/>
      <c r="AD19" s="1"/>
      <c r="AE19" s="1"/>
      <c r="AF19" s="1"/>
      <c r="AG19" s="1"/>
      <c r="AH19" s="1"/>
      <c r="AI19" s="1"/>
      <c r="AJ19" s="1"/>
    </row>
    <row r="20" spans="1:38" ht="16" thickTop="1" x14ac:dyDescent="0.2">
      <c r="A20" s="4"/>
      <c r="B20" s="150" t="str">
        <f>IF(ISBLANK(C19),(IFERROR(VLOOKUP(U15,Rates!$A$3:$N$451,2,FALSE),"")),(IFERROR(VLOOKUP(C19,Rates!$A$3:$N$451,2,FALSE),"")))</f>
        <v/>
      </c>
      <c r="C20" s="148"/>
      <c r="D20" s="148"/>
      <c r="E20" s="147" t="str">
        <f>IF(ISBLANK(F19),(IFERROR(VLOOKUP(C19,Rates!$A$3:$N$451,2,FALSE),"")),(IFERROR(VLOOKUP(F19,Rates!$A$3:$N$451,2,FALSE),"")))</f>
        <v/>
      </c>
      <c r="F20" s="148"/>
      <c r="G20" s="151"/>
      <c r="H20" s="147" t="str">
        <f>IF(ISBLANK(I19),(IFERROR(VLOOKUP(F19,Rates!$A$3:$N$451,2,FALSE),"")),(IFERROR(VLOOKUP(I19,Rates!$A$3:$N$451,2,FALSE),"")))</f>
        <v/>
      </c>
      <c r="I20" s="148"/>
      <c r="J20" s="151"/>
      <c r="K20" s="147" t="str">
        <f>IF(ISBLANK(L19),(IFERROR(VLOOKUP(I19,Rates!$A$3:$N$451,2,FALSE),"")),(IFERROR(VLOOKUP(L19,Rates!$A$3:$N$451,2,FALSE),"")))</f>
        <v/>
      </c>
      <c r="L20" s="148"/>
      <c r="M20" s="151"/>
      <c r="N20" s="147" t="str">
        <f>IF(ISBLANK(O19),(IFERROR(VLOOKUP(L19,Rates!$A$3:$N$451,2,FALSE),"")),(IFERROR(VLOOKUP(O19,Rates!$A$3:$N$451,2,FALSE),"")))</f>
        <v/>
      </c>
      <c r="O20" s="148"/>
      <c r="P20" s="151"/>
      <c r="Q20" s="147" t="str">
        <f>IF(ISBLANK(R19),(IFERROR(VLOOKUP(O19,Rates!$A$3:$N$451,2,FALSE),"")),(IFERROR(VLOOKUP(R19,Rates!$A$3:$N$451,2,FALSE),"")))</f>
        <v/>
      </c>
      <c r="R20" s="148"/>
      <c r="S20" s="151"/>
      <c r="T20" s="147" t="str">
        <f>IF(ISBLANK(U19),(IFERROR(VLOOKUP(R19,Rates!$A$3:$N$451,2,FALSE),"")),(IFERROR(VLOOKUP(U19,Rates!$A$3:$N$451,2,FALSE),"")))</f>
        <v/>
      </c>
      <c r="U20" s="148"/>
      <c r="V20" s="149"/>
      <c r="W20" s="4"/>
      <c r="X20" s="4"/>
      <c r="Y20" s="1"/>
      <c r="Z20" s="1"/>
      <c r="AA20" s="1"/>
      <c r="AB20" s="1"/>
      <c r="AC20" s="1"/>
      <c r="AD20" s="1"/>
      <c r="AE20" s="1"/>
      <c r="AF20" s="1"/>
      <c r="AG20" s="1"/>
      <c r="AH20" s="1"/>
      <c r="AI20" s="1"/>
      <c r="AJ20" s="1"/>
    </row>
    <row r="21" spans="1:38" x14ac:dyDescent="0.2">
      <c r="A21" s="4"/>
      <c r="B21" s="47">
        <f>IF(ISBLANK(U15),VLOOKUP($AK$9,$AK$9:$AL$10,1,FALSE),"")</f>
        <v>0.75</v>
      </c>
      <c r="C21" s="48">
        <f>IF(ISBLANK(C19),VLOOKUP($AK$9,$AK$9:$AL$10,1,FALSE),"")</f>
        <v>0.75</v>
      </c>
      <c r="D21" s="36" t="str">
        <f>IF(ISBLANK(U15),(IFERROR(PRODUCT(VLOOKUP(B20,Rates!$B$3:$N$451,9,FALSE),B21,C21),"")),(IFERROR(PRODUCT(VLOOKUP(B20,Rates!$B$3:$N$451,9,FALSE),B21,C21),"")))</f>
        <v/>
      </c>
      <c r="E21" s="49">
        <f>IF(ISBLANK(C19),VLOOKUP($AK$9,$AK$9:$AL$10,1,FALSE),"")</f>
        <v>0.75</v>
      </c>
      <c r="F21" s="48">
        <f>IF(ISBLANK(F19),VLOOKUP($AK$9,$AK$9:$AL$10,1,FALSE),"")</f>
        <v>0.75</v>
      </c>
      <c r="G21" s="39" t="str">
        <f>IF(ISBLANK(C19),(IFERROR(PRODUCT(VLOOKUP(E20,Rates!$B$3:$N$451,9,FALSE),E21,F21),"")),(IFERROR(PRODUCT(VLOOKUP(E20,Rates!$B$3:$N$451,9,FALSE),E21,F21),"")))</f>
        <v/>
      </c>
      <c r="H21" s="49">
        <f>IF(ISBLANK(F19),VLOOKUP($AK$9,$AK$9:$AL$10,1,FALSE),"")</f>
        <v>0.75</v>
      </c>
      <c r="I21" s="48">
        <f>IF(ISBLANK(I19),VLOOKUP($AK$9,$AK$9:$AL$10,1,FALSE),"")</f>
        <v>0.75</v>
      </c>
      <c r="J21" s="39" t="str">
        <f>IF(ISBLANK(F19),(IFERROR(PRODUCT(VLOOKUP(H20,Rates!$B$3:$N$451,9,FALSE),H21,I21),"")),(IFERROR(PRODUCT(VLOOKUP(H20,Rates!$B$3:$N$451,9,FALSE),H21,I21),"")))</f>
        <v/>
      </c>
      <c r="K21" s="49">
        <f>IF(ISBLANK(I19),VLOOKUP($AK$9,$AK$9:$AL$10,1,FALSE),"")</f>
        <v>0.75</v>
      </c>
      <c r="L21" s="48">
        <f>IF(ISBLANK(L19),VLOOKUP($AK$9,$AK$9:$AL$10,1,FALSE),"")</f>
        <v>0.75</v>
      </c>
      <c r="M21" s="39" t="str">
        <f>IF(ISBLANK(I19),(IFERROR(PRODUCT(VLOOKUP(K20,Rates!$B$3:$N$451,9,FALSE),K21,L21),"")),(IFERROR(PRODUCT(VLOOKUP(K20,Rates!$B$3:$N$451,9,FALSE),K21,L21),"")))</f>
        <v/>
      </c>
      <c r="N21" s="49">
        <f>IF(ISBLANK(L19),VLOOKUP($AK$9,$AK$9:$AL$10,1,FALSE),"")</f>
        <v>0.75</v>
      </c>
      <c r="O21" s="48">
        <f>IF(ISBLANK(O19),VLOOKUP($AK$9,$AK$9:$AL$10,1,FALSE),"")</f>
        <v>0.75</v>
      </c>
      <c r="P21" s="39" t="str">
        <f>IF(ISBLANK(L19),(IFERROR(PRODUCT(VLOOKUP(N20,Rates!$B$3:$N$451,9,FALSE),N21,O21),"")),(IFERROR(PRODUCT(VLOOKUP(N20,Rates!$B$3:$N$451,9,FALSE),N21,O21),"")))</f>
        <v/>
      </c>
      <c r="Q21" s="49">
        <f>IF(ISBLANK(O19),VLOOKUP($AK$9,$AK$9:$AL$10,1,FALSE),"")</f>
        <v>0.75</v>
      </c>
      <c r="R21" s="48">
        <f>IF(ISBLANK(R19),VLOOKUP($AK$9,$AK$9:$AL$10,1,FALSE),"")</f>
        <v>0.75</v>
      </c>
      <c r="S21" s="39" t="str">
        <f>IF(ISBLANK(O19),(IFERROR(PRODUCT(VLOOKUP(Q20,Rates!$B$3:$N$451,9,FALSE),Q21,R21),"")),(IFERROR(PRODUCT(VLOOKUP(Q20,Rates!$B$3:$N$451,9,FALSE),Q21,R21),"")))</f>
        <v/>
      </c>
      <c r="T21" s="49">
        <f>IF(ISBLANK(R19),VLOOKUP($AK$9,$AK$9:$AL$10,1,FALSE),"")</f>
        <v>0.75</v>
      </c>
      <c r="U21" s="48">
        <f>IF(ISBLANK(U19),VLOOKUP($AK$9,$AK$9:$AL$10,1,FALSE),"")</f>
        <v>0.75</v>
      </c>
      <c r="V21" s="41" t="str">
        <f>IF(ISBLANK(R19),(IFERROR(PRODUCT(VLOOKUP(T20,Rates!$B$3:$N$451,9,FALSE),T21,U21),"")),(IFERROR(PRODUCT(VLOOKUP(T20,Rates!$B$3:$N$451,9,FALSE),T21,U21),"")))</f>
        <v/>
      </c>
      <c r="W21" s="4"/>
      <c r="X21" s="4"/>
      <c r="Y21" s="1"/>
      <c r="Z21" s="1"/>
      <c r="AA21" s="1"/>
      <c r="AB21" s="1"/>
      <c r="AC21" s="1"/>
      <c r="AD21" s="1"/>
      <c r="AE21" s="1"/>
      <c r="AF21" s="1"/>
      <c r="AG21" s="1"/>
      <c r="AH21" s="1"/>
      <c r="AI21" s="1"/>
      <c r="AJ21" s="1"/>
    </row>
    <row r="22" spans="1:38" ht="16" thickBot="1" x14ac:dyDescent="0.25">
      <c r="A22" s="4"/>
      <c r="B22" s="17">
        <f>IF(T18&lt;&gt;"",IF(MONTH(T18)&lt;&gt;MONTH(T18+1),"",T18+1),"")</f>
        <v>44437</v>
      </c>
      <c r="C22" s="18"/>
      <c r="D22" s="18"/>
      <c r="E22" s="19">
        <f>IF(B22&lt;&gt;"",IF(MONTH(B22)&lt;&gt;MONTH(B22+1),"",B22+1),"")</f>
        <v>44438</v>
      </c>
      <c r="F22" s="18"/>
      <c r="G22" s="20"/>
      <c r="H22" s="21">
        <f>IF(E22&lt;&gt;"",IF(MONTH(E22)&lt;&gt;MONTH(E22+1),"",E22+1),"")</f>
        <v>44439</v>
      </c>
      <c r="I22" s="18"/>
      <c r="J22" s="18"/>
      <c r="K22" s="19">
        <v>44440</v>
      </c>
      <c r="L22" s="18"/>
      <c r="M22" s="20"/>
      <c r="N22" s="21">
        <f>IF(K22&lt;&gt;"",IF(MONTH(K22)&lt;&gt;MONTH(K22+1),"",K22+1),"")</f>
        <v>44441</v>
      </c>
      <c r="O22" s="18"/>
      <c r="P22" s="18"/>
      <c r="Q22" s="19">
        <f>IF(N22&lt;&gt;"",IF(MONTH(N22)&lt;&gt;MONTH(N22+1),"",N22+1),"")</f>
        <v>44442</v>
      </c>
      <c r="R22" s="18"/>
      <c r="S22" s="18"/>
      <c r="T22" s="19">
        <f>IF(Q22&lt;&gt;"",IF(MONTH(Q22)&lt;&gt;MONTH(Q22+1),"",Q22+1),"")</f>
        <v>44443</v>
      </c>
      <c r="U22" s="18"/>
      <c r="V22" s="23"/>
      <c r="W22" s="4"/>
      <c r="X22" s="4"/>
      <c r="Y22" s="1"/>
      <c r="Z22" s="1"/>
      <c r="AA22" s="1"/>
      <c r="AB22" s="1"/>
      <c r="AC22" s="1"/>
      <c r="AD22" s="1"/>
      <c r="AE22" s="1"/>
      <c r="AF22" s="1"/>
      <c r="AG22" s="1"/>
      <c r="AH22" s="1"/>
      <c r="AI22" s="1"/>
      <c r="AJ22" s="1"/>
    </row>
    <row r="23" spans="1:38" ht="17" thickTop="1" thickBot="1" x14ac:dyDescent="0.25">
      <c r="A23" s="4"/>
      <c r="B23" s="12"/>
      <c r="C23" s="27"/>
      <c r="D23" s="13"/>
      <c r="E23" s="14"/>
      <c r="F23" s="27"/>
      <c r="G23" s="15"/>
      <c r="H23" s="13"/>
      <c r="I23" s="27"/>
      <c r="J23" s="13"/>
      <c r="K23" s="14"/>
      <c r="L23" s="29"/>
      <c r="M23" s="15"/>
      <c r="N23" s="13"/>
      <c r="O23" s="29"/>
      <c r="P23" s="13"/>
      <c r="Q23" s="14"/>
      <c r="R23" s="29"/>
      <c r="S23" s="15"/>
      <c r="T23" s="13"/>
      <c r="U23" s="29"/>
      <c r="V23" s="16"/>
      <c r="W23" s="4"/>
      <c r="X23" s="4"/>
      <c r="Y23" s="1"/>
      <c r="Z23" s="1"/>
      <c r="AA23" s="1"/>
      <c r="AB23" s="1"/>
      <c r="AC23" s="1"/>
      <c r="AD23" s="1"/>
      <c r="AE23" s="1"/>
      <c r="AF23" s="1"/>
      <c r="AG23" s="1"/>
      <c r="AH23" s="1"/>
      <c r="AI23" s="1"/>
      <c r="AJ23" s="1"/>
    </row>
    <row r="24" spans="1:38" ht="16" thickTop="1" x14ac:dyDescent="0.2">
      <c r="A24" s="4"/>
      <c r="B24" s="150" t="str">
        <f>IF(ISBLANK(C23),(IFERROR(VLOOKUP(U19,Rates!$A$3:$N$451,2,FALSE),"")),(IFERROR(VLOOKUP(C23,Rates!$A$3:$N$451,2,FALSE),"")))</f>
        <v/>
      </c>
      <c r="C24" s="148"/>
      <c r="D24" s="148"/>
      <c r="E24" s="147" t="str">
        <f>IF(ISBLANK(F23),(IFERROR(VLOOKUP(C23,Rates!$A$3:$N$451,2,FALSE),"")),(IFERROR(VLOOKUP(F23,Rates!$A$3:$N$451,2,FALSE),"")))</f>
        <v/>
      </c>
      <c r="F24" s="148"/>
      <c r="G24" s="151"/>
      <c r="H24" s="147" t="str">
        <f>IF(ISBLANK(I23),(IFERROR(VLOOKUP(F23,Rates!$A$3:$N$451,2,FALSE),"")),(IFERROR(VLOOKUP(I23,Rates!$A$3:$N$451,2,FALSE),"")))</f>
        <v/>
      </c>
      <c r="I24" s="148"/>
      <c r="J24" s="151"/>
      <c r="K24" s="147" t="str">
        <f>IF(ISBLANK(L23),(IFERROR(VLOOKUP(I23,Rates!$A$3:$N$451,2,FALSE),"")),(IFERROR(VLOOKUP(L23,Rates!$A$3:$N$451,2,FALSE),"")))</f>
        <v/>
      </c>
      <c r="L24" s="148"/>
      <c r="M24" s="151"/>
      <c r="N24" s="147"/>
      <c r="O24" s="148"/>
      <c r="P24" s="151"/>
      <c r="Q24" s="147"/>
      <c r="R24" s="148"/>
      <c r="S24" s="148"/>
      <c r="T24" s="147"/>
      <c r="U24" s="148"/>
      <c r="V24" s="149"/>
      <c r="W24" s="4"/>
      <c r="X24" s="4"/>
      <c r="Y24" s="1"/>
      <c r="Z24" s="1"/>
      <c r="AA24" s="1"/>
      <c r="AB24" s="1"/>
      <c r="AC24" s="1"/>
      <c r="AD24" s="1"/>
      <c r="AE24" s="1"/>
      <c r="AF24" s="1"/>
      <c r="AG24" s="1"/>
      <c r="AH24" s="1"/>
      <c r="AI24" s="1"/>
      <c r="AJ24" s="1"/>
    </row>
    <row r="25" spans="1:38" ht="16" thickBot="1" x14ac:dyDescent="0.25">
      <c r="A25" s="4"/>
      <c r="B25" s="45">
        <f>IF(ISBLANK(U19),VLOOKUP($AK$9,$AK$9:$AL$10,1,FALSE),"")</f>
        <v>0.75</v>
      </c>
      <c r="C25" s="46">
        <f>IF(ISBLANK(C23),VLOOKUP($AK$9,$AK$9:$AL$10,1,FALSE),"")</f>
        <v>0.75</v>
      </c>
      <c r="D25" s="42" t="str">
        <f>IF(ISBLANK(U19),(IFERROR(PRODUCT(VLOOKUP(B24,Rates!$B$3:$N$451,9,FALSE),B25,C25),"")),(IFERROR(PRODUCT(VLOOKUP(B24,Rates!$B$3:$N$451,9,FALSE),B25,C25),"")))</f>
        <v/>
      </c>
      <c r="E25" s="52">
        <f>IF(ISBLANK(C23),VLOOKUP($AK$9,$AK$9:$AL$10,1,FALSE),"")</f>
        <v>0.75</v>
      </c>
      <c r="F25" s="46">
        <f>IF(ISBLANK(F23),VLOOKUP($AK$9,$AK$9:$AL$10,1,FALSE),"")</f>
        <v>0.75</v>
      </c>
      <c r="G25" s="43" t="str">
        <f>IF(ISBLANK(C23),(IFERROR(PRODUCT(VLOOKUP(E24,Rates!$B$3:$N$451,9,FALSE),E25,F25),"")),(IFERROR(PRODUCT(VLOOKUP(E24,Rates!$B$3:$N$451,9,FALSE),E25,F25),"")))</f>
        <v/>
      </c>
      <c r="H25" s="52">
        <f>IF(ISBLANK(F23),VLOOKUP($AK$9,$AK$9:$AL$10,1,FALSE),"")</f>
        <v>0.75</v>
      </c>
      <c r="I25" s="46">
        <f>IF(ISBLANK(I23),VLOOKUP($AK$9,$AK$9:$AL$10,1,FALSE),"")</f>
        <v>0.75</v>
      </c>
      <c r="J25" s="43" t="str">
        <f>IF(ISBLANK(F23),(IFERROR(PRODUCT(VLOOKUP(H24,Rates!$B$3:$N$451,9,FALSE),H25,I25),"")),(IFERROR(PRODUCT(VLOOKUP(H24,Rates!$B$3:$N$451,9,FALSE),H25,I25),"")))</f>
        <v/>
      </c>
      <c r="K25" s="52">
        <f>IF(ISBLANK(I23),VLOOKUP($AK$9,$AK$9:$AL$10,1,FALSE),"")</f>
        <v>0.75</v>
      </c>
      <c r="L25" s="46">
        <f>IF(ISBLANK(L23),VLOOKUP($AK$9,$AK$9:$AL$10,1,FALSE),"")</f>
        <v>0.75</v>
      </c>
      <c r="M25" s="43" t="str">
        <f>IF(ISBLANK(I23),(IFERROR(PRODUCT(VLOOKUP(K24,Rates!$B$3:$N$451,9,FALSE),K25,L25),"")),(IFERROR(PRODUCT(VLOOKUP(K24,Rates!$B$3:$N$451,9,FALSE),K25,L25),"")))</f>
        <v/>
      </c>
      <c r="N25" s="52"/>
      <c r="O25" s="46"/>
      <c r="P25" s="43"/>
      <c r="Q25" s="52"/>
      <c r="R25" s="46"/>
      <c r="S25" s="43"/>
      <c r="T25" s="52"/>
      <c r="U25" s="46"/>
      <c r="V25" s="44"/>
      <c r="W25" s="4"/>
      <c r="X25" s="4"/>
      <c r="Y25" s="1"/>
      <c r="Z25" s="1"/>
      <c r="AA25" s="1"/>
      <c r="AB25" s="1"/>
      <c r="AC25" s="1"/>
      <c r="AD25" s="1"/>
      <c r="AE25" s="1"/>
      <c r="AF25" s="1"/>
      <c r="AG25" s="1"/>
      <c r="AH25" s="1"/>
      <c r="AI25" s="1"/>
      <c r="AJ25" s="1"/>
    </row>
    <row r="26" spans="1:38" x14ac:dyDescent="0.2">
      <c r="A26" s="4"/>
      <c r="B26" s="24"/>
      <c r="C26" s="25"/>
      <c r="D26" s="25"/>
      <c r="E26" s="24"/>
      <c r="F26" s="25"/>
      <c r="G26" s="25"/>
      <c r="H26" s="24"/>
      <c r="I26" s="25"/>
      <c r="J26" s="25"/>
      <c r="K26" s="24"/>
      <c r="L26" s="25"/>
      <c r="M26" s="25"/>
      <c r="N26" s="24"/>
      <c r="O26" s="25"/>
      <c r="P26" s="25"/>
      <c r="Q26" s="24"/>
      <c r="R26" s="25"/>
      <c r="S26" s="25"/>
      <c r="T26" s="24"/>
      <c r="U26" s="25"/>
      <c r="V26" s="26"/>
      <c r="W26" s="1"/>
      <c r="X26" s="4"/>
      <c r="Y26" s="1"/>
      <c r="Z26" s="1"/>
      <c r="AA26" s="1"/>
      <c r="AB26" s="1"/>
      <c r="AC26" s="1"/>
      <c r="AD26" s="1"/>
      <c r="AE26" s="1"/>
      <c r="AF26" s="1"/>
      <c r="AG26" s="1"/>
      <c r="AH26" s="1"/>
      <c r="AI26" s="1"/>
      <c r="AJ26" s="1"/>
      <c r="AK26" s="1"/>
      <c r="AL26" s="1"/>
    </row>
    <row r="27" spans="1:38" x14ac:dyDescent="0.2">
      <c r="A27" s="4"/>
      <c r="B27" s="26"/>
      <c r="C27" s="26"/>
      <c r="D27" s="26"/>
      <c r="E27" s="26"/>
      <c r="F27" s="26"/>
      <c r="G27" s="26"/>
      <c r="H27" s="26"/>
      <c r="I27" s="26"/>
      <c r="J27" s="26"/>
      <c r="K27" s="26"/>
      <c r="L27" s="26"/>
      <c r="M27" s="26"/>
      <c r="N27" s="26"/>
      <c r="O27" s="26"/>
      <c r="P27" s="26"/>
      <c r="Q27" s="26"/>
      <c r="R27" s="26"/>
      <c r="S27" s="26"/>
      <c r="T27" s="26"/>
      <c r="U27" s="26"/>
      <c r="V27" s="26"/>
      <c r="W27" s="1"/>
      <c r="X27" s="4"/>
      <c r="Y27" s="1"/>
      <c r="Z27" s="1"/>
      <c r="AA27" s="1"/>
      <c r="AB27" s="1"/>
      <c r="AC27" s="1"/>
      <c r="AD27" s="1"/>
      <c r="AE27" s="1"/>
      <c r="AF27" s="1"/>
      <c r="AG27" s="1"/>
      <c r="AH27" s="1"/>
      <c r="AI27" s="1"/>
      <c r="AJ27" s="1"/>
      <c r="AK27" s="1"/>
      <c r="AL27" s="1"/>
    </row>
    <row r="28" spans="1:38" x14ac:dyDescent="0.2">
      <c r="A28" s="4"/>
      <c r="B28" s="26"/>
      <c r="C28" s="26"/>
      <c r="D28" s="26"/>
      <c r="E28" s="26"/>
      <c r="F28" s="26"/>
      <c r="G28" s="26"/>
      <c r="H28" s="26"/>
      <c r="I28" s="26"/>
      <c r="J28" s="26"/>
      <c r="K28" s="26"/>
      <c r="L28" s="26"/>
      <c r="M28" s="26"/>
      <c r="N28" s="26"/>
      <c r="O28" s="26"/>
      <c r="P28" s="26"/>
      <c r="Q28" s="26"/>
      <c r="R28" s="26"/>
      <c r="S28" s="26"/>
      <c r="T28" s="26"/>
      <c r="U28" s="26"/>
      <c r="V28" s="26"/>
      <c r="W28" s="1"/>
      <c r="X28" s="4"/>
      <c r="Y28" s="1"/>
      <c r="Z28" s="1"/>
      <c r="AA28" s="1"/>
      <c r="AB28" s="1"/>
      <c r="AC28" s="1"/>
      <c r="AD28" s="1"/>
      <c r="AE28" s="1"/>
      <c r="AF28" s="1"/>
      <c r="AG28" s="1"/>
      <c r="AH28" s="1"/>
      <c r="AI28" s="1"/>
      <c r="AJ28" s="1"/>
      <c r="AK28" s="1"/>
      <c r="AL28" s="1"/>
    </row>
    <row r="29" spans="1:38" x14ac:dyDescent="0.2">
      <c r="A29" s="4"/>
      <c r="B29" s="4"/>
      <c r="C29" s="4"/>
      <c r="D29" s="4"/>
      <c r="E29" s="4"/>
      <c r="F29" s="4"/>
      <c r="G29" s="4"/>
      <c r="H29" s="4"/>
      <c r="I29" s="4"/>
      <c r="J29" s="4"/>
      <c r="K29" s="4"/>
      <c r="L29" s="4"/>
      <c r="M29" s="4"/>
      <c r="N29" s="4"/>
      <c r="O29" s="4"/>
      <c r="P29" s="4"/>
      <c r="Q29" s="4"/>
      <c r="R29" s="4"/>
      <c r="S29" s="4"/>
      <c r="T29" s="4"/>
      <c r="U29" s="4"/>
      <c r="V29" s="4"/>
      <c r="W29" s="1"/>
      <c r="X29" s="4"/>
      <c r="Y29" s="1"/>
      <c r="Z29" s="1"/>
      <c r="AA29" s="1"/>
      <c r="AB29" s="1"/>
      <c r="AC29" s="1"/>
      <c r="AD29" s="1"/>
      <c r="AE29" s="1"/>
      <c r="AF29" s="1"/>
      <c r="AG29" s="1"/>
      <c r="AH29" s="1"/>
      <c r="AI29" s="1"/>
      <c r="AJ29" s="1"/>
      <c r="AK29" s="1"/>
      <c r="AL29" s="1"/>
    </row>
    <row r="30" spans="1:38" x14ac:dyDescent="0.2">
      <c r="A30" s="1"/>
      <c r="B30" s="1"/>
      <c r="C30" s="1"/>
      <c r="D30" s="1"/>
      <c r="E30" s="1"/>
      <c r="F30" s="1"/>
      <c r="G30" s="1"/>
      <c r="H30" s="1"/>
      <c r="I30" s="1"/>
      <c r="J30" s="1"/>
      <c r="K30" s="1"/>
      <c r="L30" s="1"/>
      <c r="M30" s="1"/>
      <c r="N30" s="1"/>
      <c r="O30" s="1"/>
      <c r="P30" s="1"/>
      <c r="Q30" s="1"/>
      <c r="R30" s="1"/>
      <c r="U30" s="1"/>
      <c r="V30" s="1"/>
      <c r="W30" s="1"/>
      <c r="X30" s="1"/>
      <c r="Y30" s="1"/>
      <c r="Z30" s="1"/>
      <c r="AA30" s="1"/>
      <c r="AB30" s="1"/>
      <c r="AC30" s="1"/>
      <c r="AD30" s="1"/>
      <c r="AE30" s="1"/>
      <c r="AF30" s="1"/>
      <c r="AG30" s="1"/>
      <c r="AH30" s="1"/>
      <c r="AI30" s="1"/>
      <c r="AJ30" s="1"/>
      <c r="AK30" s="1"/>
      <c r="AL30" s="1"/>
    </row>
    <row r="31" spans="1:38" x14ac:dyDescent="0.2">
      <c r="A31" s="1"/>
      <c r="B31" s="1"/>
      <c r="C31" s="1"/>
      <c r="D31" s="1"/>
      <c r="E31" s="1"/>
      <c r="F31" s="1"/>
      <c r="G31" s="1"/>
      <c r="H31" s="1"/>
      <c r="I31" s="1"/>
      <c r="J31" s="1"/>
      <c r="K31" s="1"/>
      <c r="L31" s="1"/>
      <c r="M31" s="1"/>
      <c r="N31" s="1"/>
      <c r="O31" s="1"/>
      <c r="P31" s="155"/>
      <c r="Q31" s="155"/>
      <c r="R31" s="155"/>
      <c r="S31" s="155"/>
      <c r="T31" s="155"/>
      <c r="U31" s="155"/>
      <c r="V31" s="155"/>
      <c r="W31" s="1"/>
      <c r="X31" s="1"/>
      <c r="Y31" s="1"/>
      <c r="Z31" s="1"/>
      <c r="AA31" s="1"/>
      <c r="AB31" s="1"/>
      <c r="AC31" s="1"/>
      <c r="AD31" s="1"/>
      <c r="AE31" s="1"/>
      <c r="AF31" s="1"/>
      <c r="AG31" s="1"/>
      <c r="AH31" s="1"/>
      <c r="AI31" s="1"/>
      <c r="AJ31" s="1"/>
      <c r="AK31" s="1"/>
      <c r="AL31" s="1"/>
    </row>
    <row r="32" spans="1:38" x14ac:dyDescent="0.2">
      <c r="A32" s="1"/>
      <c r="B32" s="1"/>
      <c r="C32" s="1"/>
      <c r="D32" s="1"/>
      <c r="E32" s="1"/>
      <c r="F32" s="1"/>
      <c r="G32" s="1"/>
      <c r="H32" s="1"/>
      <c r="I32" s="1"/>
      <c r="J32" s="1"/>
      <c r="K32" s="1"/>
      <c r="L32" s="1"/>
      <c r="M32" s="1"/>
      <c r="N32" s="1"/>
      <c r="O32" s="1"/>
      <c r="P32" s="146" t="s">
        <v>850</v>
      </c>
      <c r="Q32" s="146"/>
      <c r="R32" s="146"/>
      <c r="S32" s="146"/>
      <c r="T32" s="146"/>
      <c r="U32" s="146"/>
      <c r="V32" s="146"/>
      <c r="W32" s="146"/>
      <c r="X32" s="1"/>
      <c r="Y32" s="1"/>
      <c r="Z32" s="1"/>
      <c r="AA32" s="1"/>
      <c r="AB32" s="1"/>
      <c r="AC32" s="1"/>
      <c r="AD32" s="1"/>
      <c r="AE32" s="1"/>
      <c r="AF32" s="1"/>
      <c r="AG32" s="1"/>
      <c r="AH32" s="1"/>
      <c r="AI32" s="1"/>
      <c r="AJ32" s="1"/>
      <c r="AK32" s="1"/>
      <c r="AL32" s="1"/>
    </row>
    <row r="33" spans="1:38"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row>
    <row r="34" spans="1:38"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row>
    <row r="35" spans="1:38"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row>
    <row r="36" spans="1:38"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row>
    <row r="37" spans="1:38"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row>
    <row r="38" spans="1:38"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row>
    <row r="39" spans="1:38"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row>
    <row r="40" spans="1:38"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row>
    <row r="41" spans="1:38"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row>
    <row r="42" spans="1:38"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row>
    <row r="43" spans="1:38"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row>
    <row r="44" spans="1:38"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row>
    <row r="45" spans="1:38"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row>
    <row r="46" spans="1:38"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row>
    <row r="47" spans="1:38"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row>
    <row r="48" spans="1:38"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row>
  </sheetData>
  <sheetProtection algorithmName="SHA-512" hashValue="c3RkDa0SWRiDA/1gxsw2JZUxuSYlZ1YvWxezHrxYuIatl4M7RMNPIwrEIyhzqswWbl8CZCjw5xk8ikHlZ9cf/Q==" saltValue="Q9e7AtA1ZQaA5SZkygYvaQ==" spinCount="100000" sheet="1" objects="1" scenarios="1" selectLockedCells="1"/>
  <protectedRanges>
    <protectedRange sqref="O23 L23 I23 F23 C23 C19 F19 I19 L19 O19 R19 U19 U15 R15 O15 L15 I15 F15 C15 C11 F11 I11 L11 O11 R11 U11 R23 F7 I7 L7 O7 R7 U7 U23 C7" name="Range1"/>
  </protectedRanges>
  <mergeCells count="48">
    <mergeCell ref="A1:C1"/>
    <mergeCell ref="S1:T1"/>
    <mergeCell ref="B4:V4"/>
    <mergeCell ref="B5:D5"/>
    <mergeCell ref="E5:G5"/>
    <mergeCell ref="H5:J5"/>
    <mergeCell ref="K5:M5"/>
    <mergeCell ref="N5:P5"/>
    <mergeCell ref="Q5:S5"/>
    <mergeCell ref="U1:W1"/>
    <mergeCell ref="T5:V5"/>
    <mergeCell ref="K8:M8"/>
    <mergeCell ref="N8:P8"/>
    <mergeCell ref="Q8:S8"/>
    <mergeCell ref="T8:V8"/>
    <mergeCell ref="B12:D12"/>
    <mergeCell ref="E12:G12"/>
    <mergeCell ref="H12:J12"/>
    <mergeCell ref="K12:M12"/>
    <mergeCell ref="N12:P12"/>
    <mergeCell ref="Q12:S12"/>
    <mergeCell ref="T12:V12"/>
    <mergeCell ref="B8:D8"/>
    <mergeCell ref="E8:G8"/>
    <mergeCell ref="H8:J8"/>
    <mergeCell ref="Q16:S16"/>
    <mergeCell ref="T16:V16"/>
    <mergeCell ref="B20:D20"/>
    <mergeCell ref="E20:G20"/>
    <mergeCell ref="H20:J20"/>
    <mergeCell ref="K20:M20"/>
    <mergeCell ref="N20:P20"/>
    <mergeCell ref="Q20:S20"/>
    <mergeCell ref="T20:V20"/>
    <mergeCell ref="B16:D16"/>
    <mergeCell ref="E16:G16"/>
    <mergeCell ref="H16:J16"/>
    <mergeCell ref="K16:M16"/>
    <mergeCell ref="N16:P16"/>
    <mergeCell ref="P32:W32"/>
    <mergeCell ref="Q24:S24"/>
    <mergeCell ref="T24:V24"/>
    <mergeCell ref="B24:D24"/>
    <mergeCell ref="E24:G24"/>
    <mergeCell ref="H24:J24"/>
    <mergeCell ref="K24:M24"/>
    <mergeCell ref="N24:P24"/>
    <mergeCell ref="P31:V31"/>
  </mergeCell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Instructions</vt:lpstr>
      <vt:lpstr>JAN</vt:lpstr>
      <vt:lpstr>FEB</vt:lpstr>
      <vt:lpstr>MAR</vt:lpstr>
      <vt:lpstr>APR</vt:lpstr>
      <vt:lpstr>MAY</vt:lpstr>
      <vt:lpstr>JUN</vt:lpstr>
      <vt:lpstr>JUL</vt:lpstr>
      <vt:lpstr>AUG</vt:lpstr>
      <vt:lpstr>SEP</vt:lpstr>
      <vt:lpstr>OCT</vt:lpstr>
      <vt:lpstr>NOV</vt:lpstr>
      <vt:lpstr>DEC</vt:lpstr>
      <vt:lpstr>Summary</vt:lpstr>
      <vt:lpstr>Rates</vt:lpstr>
      <vt:lpstr>Cities</vt:lpstr>
      <vt:lpstr>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David Harshaw</dc:creator>
  <cp:lastModifiedBy>David Harshaw</cp:lastModifiedBy>
  <cp:lastPrinted>2018-01-16T01:39:44Z</cp:lastPrinted>
  <dcterms:created xsi:type="dcterms:W3CDTF">2017-12-24T06:16:44Z</dcterms:created>
  <dcterms:modified xsi:type="dcterms:W3CDTF">2021-12-07T17:48:55Z</dcterms:modified>
</cp:coreProperties>
</file>